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KROS\"/>
    </mc:Choice>
  </mc:AlternateContent>
  <bookViews>
    <workbookView xWindow="0" yWindow="0" windowWidth="0" windowHeight="0"/>
  </bookViews>
  <sheets>
    <sheet name="Rekapitulace stavby" sheetId="1" r:id="rId1"/>
    <sheet name="SO 01 - Obnova rovnaniny ..." sheetId="2" r:id="rId2"/>
    <sheet name="SO 02 - Odstranění nánosů..." sheetId="3" r:id="rId3"/>
    <sheet name="SO 03 - Obnova prahu ř. k..." sheetId="4" r:id="rId4"/>
    <sheet name="VON - Vedlejší a ostatní ...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01 - Obnova rovnaniny ...'!$C$83:$K$171</definedName>
    <definedName name="_xlnm.Print_Area" localSheetId="1">'SO 01 - Obnova rovnaniny ...'!$C$71:$J$171</definedName>
    <definedName name="_xlnm.Print_Titles" localSheetId="1">'SO 01 - Obnova rovnaniny ...'!$83:$83</definedName>
    <definedName name="_xlnm._FilterDatabase" localSheetId="2" hidden="1">'SO 02 - Odstranění nánosů...'!$C$83:$K$113</definedName>
    <definedName name="_xlnm.Print_Area" localSheetId="2">'SO 02 - Odstranění nánosů...'!$C$71:$J$113</definedName>
    <definedName name="_xlnm.Print_Titles" localSheetId="2">'SO 02 - Odstranění nánosů...'!$83:$83</definedName>
    <definedName name="_xlnm._FilterDatabase" localSheetId="3" hidden="1">'SO 03 - Obnova prahu ř. k...'!$C$84:$K$149</definedName>
    <definedName name="_xlnm.Print_Area" localSheetId="3">'SO 03 - Obnova prahu ř. k...'!$C$72:$J$149</definedName>
    <definedName name="_xlnm.Print_Titles" localSheetId="3">'SO 03 - Obnova prahu ř. k...'!$84:$84</definedName>
    <definedName name="_xlnm._FilterDatabase" localSheetId="4" hidden="1">'VON - Vedlejší a ostatní ...'!$C$83:$K$163</definedName>
    <definedName name="_xlnm.Print_Area" localSheetId="4">'VON - Vedlejší a ostatní ...'!$C$71:$J$163</definedName>
    <definedName name="_xlnm.Print_Titles" localSheetId="4">'VON - Vedlejší a ostatní ...'!$83:$83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62"/>
  <c r="BH162"/>
  <c r="BF162"/>
  <c r="BE162"/>
  <c r="T162"/>
  <c r="R162"/>
  <c r="P162"/>
  <c r="BI161"/>
  <c r="BH161"/>
  <c r="BF161"/>
  <c r="BE161"/>
  <c r="T161"/>
  <c r="R161"/>
  <c r="P161"/>
  <c r="BI158"/>
  <c r="BH158"/>
  <c r="BF158"/>
  <c r="BE158"/>
  <c r="T158"/>
  <c r="R158"/>
  <c r="P158"/>
  <c r="BI154"/>
  <c r="BH154"/>
  <c r="BF154"/>
  <c r="BE154"/>
  <c r="T154"/>
  <c r="R154"/>
  <c r="P154"/>
  <c r="BI150"/>
  <c r="BH150"/>
  <c r="BF150"/>
  <c r="BE150"/>
  <c r="T150"/>
  <c r="R150"/>
  <c r="P150"/>
  <c r="BI145"/>
  <c r="BH145"/>
  <c r="BF145"/>
  <c r="BE145"/>
  <c r="T145"/>
  <c r="R145"/>
  <c r="P145"/>
  <c r="BI134"/>
  <c r="BH134"/>
  <c r="BF134"/>
  <c r="BE134"/>
  <c r="T134"/>
  <c r="R134"/>
  <c r="P134"/>
  <c r="BI131"/>
  <c r="BH131"/>
  <c r="BF131"/>
  <c r="BE131"/>
  <c r="T131"/>
  <c r="R131"/>
  <c r="P131"/>
  <c r="BI130"/>
  <c r="BH130"/>
  <c r="BF130"/>
  <c r="BE130"/>
  <c r="T130"/>
  <c r="R130"/>
  <c r="P130"/>
  <c r="BI127"/>
  <c r="BH127"/>
  <c r="BF127"/>
  <c r="BE127"/>
  <c r="T127"/>
  <c r="R127"/>
  <c r="P127"/>
  <c r="BI124"/>
  <c r="BH124"/>
  <c r="BF124"/>
  <c r="BE124"/>
  <c r="T124"/>
  <c r="R124"/>
  <c r="P124"/>
  <c r="BI121"/>
  <c r="BH121"/>
  <c r="BF121"/>
  <c r="BE121"/>
  <c r="T121"/>
  <c r="R121"/>
  <c r="P121"/>
  <c r="BI117"/>
  <c r="BH117"/>
  <c r="BF117"/>
  <c r="BE117"/>
  <c r="T117"/>
  <c r="R117"/>
  <c r="P117"/>
  <c r="BI115"/>
  <c r="BH115"/>
  <c r="BF115"/>
  <c r="BE115"/>
  <c r="T115"/>
  <c r="R115"/>
  <c r="P115"/>
  <c r="BI112"/>
  <c r="BH112"/>
  <c r="BF112"/>
  <c r="BE112"/>
  <c r="T112"/>
  <c r="R112"/>
  <c r="P112"/>
  <c r="BI108"/>
  <c r="BH108"/>
  <c r="BF108"/>
  <c r="BE108"/>
  <c r="T108"/>
  <c r="R108"/>
  <c r="P108"/>
  <c r="BI107"/>
  <c r="BH107"/>
  <c r="BF107"/>
  <c r="BE107"/>
  <c r="T107"/>
  <c r="R107"/>
  <c r="P107"/>
  <c r="BI106"/>
  <c r="BH106"/>
  <c r="BF106"/>
  <c r="BE106"/>
  <c r="T106"/>
  <c r="R106"/>
  <c r="P106"/>
  <c r="BI99"/>
  <c r="BH99"/>
  <c r="BF99"/>
  <c r="BE99"/>
  <c r="T99"/>
  <c r="R99"/>
  <c r="P99"/>
  <c r="BI96"/>
  <c r="BH96"/>
  <c r="BF96"/>
  <c r="BE96"/>
  <c r="T96"/>
  <c r="R96"/>
  <c r="P96"/>
  <c r="BI87"/>
  <c r="BH87"/>
  <c r="BF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4" r="J37"/>
  <c r="J36"/>
  <c i="1" r="AY57"/>
  <c i="4" r="J35"/>
  <c i="1" r="AX57"/>
  <c i="4" r="BI148"/>
  <c r="BH148"/>
  <c r="BF148"/>
  <c r="BE148"/>
  <c r="T148"/>
  <c r="T147"/>
  <c r="R148"/>
  <c r="R147"/>
  <c r="P148"/>
  <c r="P147"/>
  <c r="BI143"/>
  <c r="BH143"/>
  <c r="BF143"/>
  <c r="BE143"/>
  <c r="T143"/>
  <c r="R143"/>
  <c r="P143"/>
  <c r="BI140"/>
  <c r="BH140"/>
  <c r="BF140"/>
  <c r="BE140"/>
  <c r="T140"/>
  <c r="R140"/>
  <c r="P140"/>
  <c r="BI137"/>
  <c r="BH137"/>
  <c r="BF137"/>
  <c r="BE137"/>
  <c r="T137"/>
  <c r="R137"/>
  <c r="P137"/>
  <c r="BI132"/>
  <c r="BH132"/>
  <c r="BF132"/>
  <c r="BE132"/>
  <c r="T132"/>
  <c r="R132"/>
  <c r="P132"/>
  <c r="BI127"/>
  <c r="BH127"/>
  <c r="BF127"/>
  <c r="BE127"/>
  <c r="T127"/>
  <c r="R127"/>
  <c r="P127"/>
  <c r="BI123"/>
  <c r="BH123"/>
  <c r="BF123"/>
  <c r="BE123"/>
  <c r="T123"/>
  <c r="R123"/>
  <c r="P123"/>
  <c r="BI120"/>
  <c r="BH120"/>
  <c r="BF120"/>
  <c r="BE120"/>
  <c r="T120"/>
  <c r="R120"/>
  <c r="P120"/>
  <c r="BI117"/>
  <c r="BH117"/>
  <c r="BF117"/>
  <c r="BE117"/>
  <c r="T117"/>
  <c r="R117"/>
  <c r="P117"/>
  <c r="BI113"/>
  <c r="BH113"/>
  <c r="BF113"/>
  <c r="BE113"/>
  <c r="T113"/>
  <c r="R113"/>
  <c r="P113"/>
  <c r="BI109"/>
  <c r="BH109"/>
  <c r="BF109"/>
  <c r="BE109"/>
  <c r="T109"/>
  <c r="R109"/>
  <c r="P109"/>
  <c r="BI100"/>
  <c r="BH100"/>
  <c r="BF100"/>
  <c r="BE100"/>
  <c r="T100"/>
  <c r="R100"/>
  <c r="P100"/>
  <c r="BI95"/>
  <c r="BH95"/>
  <c r="BF95"/>
  <c r="BE95"/>
  <c r="T95"/>
  <c r="R95"/>
  <c r="P95"/>
  <c r="BI91"/>
  <c r="BH91"/>
  <c r="BF91"/>
  <c r="BE91"/>
  <c r="T91"/>
  <c r="R91"/>
  <c r="P91"/>
  <c r="BI88"/>
  <c r="BH88"/>
  <c r="BF88"/>
  <c r="BE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3" r="J37"/>
  <c r="J36"/>
  <c i="1" r="AY56"/>
  <c i="3" r="J35"/>
  <c i="1" r="AX56"/>
  <c i="3" r="BI111"/>
  <c r="BH111"/>
  <c r="BF111"/>
  <c r="BE111"/>
  <c r="T111"/>
  <c r="T110"/>
  <c r="R111"/>
  <c r="R110"/>
  <c r="P111"/>
  <c r="P110"/>
  <c r="BI108"/>
  <c r="BH108"/>
  <c r="BF108"/>
  <c r="BE108"/>
  <c r="T108"/>
  <c r="T107"/>
  <c r="R108"/>
  <c r="R107"/>
  <c r="P108"/>
  <c r="P107"/>
  <c r="BI103"/>
  <c r="BH103"/>
  <c r="BF103"/>
  <c r="BE103"/>
  <c r="T103"/>
  <c r="R103"/>
  <c r="P103"/>
  <c r="BI100"/>
  <c r="BH100"/>
  <c r="BF100"/>
  <c r="BE100"/>
  <c r="T100"/>
  <c r="R100"/>
  <c r="P100"/>
  <c r="BI96"/>
  <c r="BH96"/>
  <c r="BF96"/>
  <c r="BE96"/>
  <c r="T96"/>
  <c r="R96"/>
  <c r="P96"/>
  <c r="BI93"/>
  <c r="BH93"/>
  <c r="BF93"/>
  <c r="BE93"/>
  <c r="T93"/>
  <c r="R93"/>
  <c r="P93"/>
  <c r="BI90"/>
  <c r="BH90"/>
  <c r="BF90"/>
  <c r="BE90"/>
  <c r="T90"/>
  <c r="R90"/>
  <c r="P90"/>
  <c r="BI87"/>
  <c r="BH87"/>
  <c r="BF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2" r="J37"/>
  <c r="J36"/>
  <c i="1" r="AY55"/>
  <c i="2" r="J35"/>
  <c i="1" r="AX55"/>
  <c i="2" r="BI170"/>
  <c r="BH170"/>
  <c r="BF170"/>
  <c r="BE170"/>
  <c r="T170"/>
  <c r="T169"/>
  <c r="R170"/>
  <c r="R169"/>
  <c r="P170"/>
  <c r="P169"/>
  <c r="BI165"/>
  <c r="BH165"/>
  <c r="BF165"/>
  <c r="BE165"/>
  <c r="T165"/>
  <c r="R165"/>
  <c r="P165"/>
  <c r="BI162"/>
  <c r="BH162"/>
  <c r="BF162"/>
  <c r="BE162"/>
  <c r="T162"/>
  <c r="R162"/>
  <c r="P162"/>
  <c r="BI155"/>
  <c r="BH155"/>
  <c r="BF155"/>
  <c r="BE155"/>
  <c r="T155"/>
  <c r="R155"/>
  <c r="P155"/>
  <c r="BI152"/>
  <c r="BH152"/>
  <c r="BF152"/>
  <c r="BE152"/>
  <c r="T152"/>
  <c r="R152"/>
  <c r="P152"/>
  <c r="BI144"/>
  <c r="BH144"/>
  <c r="BF144"/>
  <c r="BE144"/>
  <c r="T144"/>
  <c r="T143"/>
  <c r="R144"/>
  <c r="R143"/>
  <c r="P144"/>
  <c r="P143"/>
  <c r="BI136"/>
  <c r="BH136"/>
  <c r="BF136"/>
  <c r="BE136"/>
  <c r="T136"/>
  <c r="R136"/>
  <c r="P136"/>
  <c r="BI132"/>
  <c r="BH132"/>
  <c r="BF132"/>
  <c r="BE132"/>
  <c r="T132"/>
  <c r="R132"/>
  <c r="P132"/>
  <c r="BI123"/>
  <c r="BH123"/>
  <c r="BF123"/>
  <c r="BE123"/>
  <c r="T123"/>
  <c r="R123"/>
  <c r="P123"/>
  <c r="BI114"/>
  <c r="BH114"/>
  <c r="BF114"/>
  <c r="BE114"/>
  <c r="T114"/>
  <c r="R114"/>
  <c r="P114"/>
  <c r="BI110"/>
  <c r="BH110"/>
  <c r="BF110"/>
  <c r="BE110"/>
  <c r="T110"/>
  <c r="R110"/>
  <c r="P110"/>
  <c r="BI106"/>
  <c r="BH106"/>
  <c r="BF106"/>
  <c r="BE106"/>
  <c r="T106"/>
  <c r="R106"/>
  <c r="P106"/>
  <c r="BI102"/>
  <c r="BH102"/>
  <c r="BF102"/>
  <c r="BE102"/>
  <c r="T102"/>
  <c r="R102"/>
  <c r="P102"/>
  <c r="BI98"/>
  <c r="BH98"/>
  <c r="BF98"/>
  <c r="BE98"/>
  <c r="T98"/>
  <c r="R98"/>
  <c r="P98"/>
  <c r="BI94"/>
  <c r="BH94"/>
  <c r="BF94"/>
  <c r="BE94"/>
  <c r="T94"/>
  <c r="R94"/>
  <c r="P94"/>
  <c r="BI90"/>
  <c r="BH90"/>
  <c r="BF90"/>
  <c r="BE90"/>
  <c r="T90"/>
  <c r="R90"/>
  <c r="P90"/>
  <c r="BI87"/>
  <c r="BH87"/>
  <c r="BF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1" r="L50"/>
  <c r="AM50"/>
  <c r="AM49"/>
  <c r="L49"/>
  <c r="AM47"/>
  <c r="L47"/>
  <c r="L45"/>
  <c r="L44"/>
  <c i="2" r="BK170"/>
  <c r="J170"/>
  <c r="BK165"/>
  <c r="J165"/>
  <c r="BK162"/>
  <c r="J162"/>
  <c r="BK155"/>
  <c r="J155"/>
  <c r="BK152"/>
  <c r="J152"/>
  <c r="BK144"/>
  <c r="J144"/>
  <c r="BK136"/>
  <c r="J136"/>
  <c r="BK132"/>
  <c r="J132"/>
  <c r="BK123"/>
  <c r="J123"/>
  <c r="BK114"/>
  <c r="J114"/>
  <c r="BK110"/>
  <c r="J110"/>
  <c r="BK106"/>
  <c r="J106"/>
  <c r="BK102"/>
  <c r="J102"/>
  <c r="BK98"/>
  <c r="J98"/>
  <c r="BK94"/>
  <c r="J94"/>
  <c r="BK90"/>
  <c r="J90"/>
  <c r="BK87"/>
  <c r="J87"/>
  <c i="1" r="AS54"/>
  <c i="3" r="BK111"/>
  <c r="J111"/>
  <c r="BK108"/>
  <c r="J108"/>
  <c r="BK103"/>
  <c r="J103"/>
  <c r="BK100"/>
  <c r="J100"/>
  <c r="BK96"/>
  <c r="J96"/>
  <c r="BK93"/>
  <c r="J93"/>
  <c r="BK90"/>
  <c r="J90"/>
  <c r="BK87"/>
  <c r="J87"/>
  <c i="4" r="BK148"/>
  <c r="J148"/>
  <c r="BK143"/>
  <c r="J143"/>
  <c r="BK140"/>
  <c r="J140"/>
  <c r="BK137"/>
  <c r="J137"/>
  <c r="BK132"/>
  <c r="J132"/>
  <c r="BK127"/>
  <c r="J127"/>
  <c r="BK123"/>
  <c r="J123"/>
  <c r="BK120"/>
  <c r="J120"/>
  <c r="BK117"/>
  <c r="J117"/>
  <c r="BK113"/>
  <c r="J113"/>
  <c r="BK109"/>
  <c r="J109"/>
  <c r="BK100"/>
  <c r="J100"/>
  <c r="BK95"/>
  <c r="J95"/>
  <c r="BK91"/>
  <c r="J91"/>
  <c r="BK88"/>
  <c r="J88"/>
  <c i="5" r="BK162"/>
  <c r="J162"/>
  <c r="BK161"/>
  <c r="J161"/>
  <c r="BK158"/>
  <c r="J158"/>
  <c r="BK154"/>
  <c r="J154"/>
  <c r="BK150"/>
  <c r="J150"/>
  <c r="BK145"/>
  <c r="J145"/>
  <c r="BK134"/>
  <c r="J134"/>
  <c r="BK131"/>
  <c r="J131"/>
  <c r="BK130"/>
  <c r="J130"/>
  <c r="BK127"/>
  <c r="J127"/>
  <c r="BK124"/>
  <c r="J124"/>
  <c r="BK121"/>
  <c r="J121"/>
  <c r="BK117"/>
  <c r="J117"/>
  <c r="BK115"/>
  <c r="J115"/>
  <c r="BK112"/>
  <c r="J112"/>
  <c r="BK108"/>
  <c r="J108"/>
  <c r="BK107"/>
  <c r="J107"/>
  <c r="BK106"/>
  <c r="J106"/>
  <c r="BK99"/>
  <c r="J99"/>
  <c r="BK96"/>
  <c r="J96"/>
  <c r="BK87"/>
  <c r="J87"/>
  <c i="2" l="1" r="BK86"/>
  <c r="J86"/>
  <c r="J61"/>
  <c r="P86"/>
  <c r="R86"/>
  <c r="T86"/>
  <c r="BK151"/>
  <c r="J151"/>
  <c r="J63"/>
  <c r="P151"/>
  <c r="R151"/>
  <c r="T151"/>
  <c i="3" r="BK86"/>
  <c r="J86"/>
  <c r="J61"/>
  <c r="P86"/>
  <c r="R86"/>
  <c r="T86"/>
  <c r="BK99"/>
  <c r="J99"/>
  <c r="J62"/>
  <c r="P99"/>
  <c r="R99"/>
  <c r="T99"/>
  <c i="4" r="BK87"/>
  <c r="J87"/>
  <c r="J61"/>
  <c r="P87"/>
  <c r="R87"/>
  <c r="T87"/>
  <c r="BK99"/>
  <c r="J99"/>
  <c r="J62"/>
  <c r="P99"/>
  <c r="R99"/>
  <c r="T99"/>
  <c r="BK119"/>
  <c r="J119"/>
  <c r="J63"/>
  <c r="P119"/>
  <c r="R119"/>
  <c r="T119"/>
  <c r="BK136"/>
  <c r="J136"/>
  <c r="J64"/>
  <c r="P136"/>
  <c r="R136"/>
  <c r="T136"/>
  <c i="5" r="BK86"/>
  <c r="J86"/>
  <c r="J61"/>
  <c r="P86"/>
  <c r="R86"/>
  <c r="T86"/>
  <c r="BK105"/>
  <c r="J105"/>
  <c r="J62"/>
  <c r="P105"/>
  <c r="R105"/>
  <c r="T105"/>
  <c r="BK111"/>
  <c r="J111"/>
  <c r="J63"/>
  <c r="P111"/>
  <c r="R111"/>
  <c r="T111"/>
  <c r="BK116"/>
  <c r="J116"/>
  <c r="J64"/>
  <c r="P116"/>
  <c r="R116"/>
  <c r="T116"/>
  <c i="2" r="BK143"/>
  <c r="J143"/>
  <c r="J62"/>
  <c r="BK169"/>
  <c r="J169"/>
  <c r="J64"/>
  <c i="3" r="BK107"/>
  <c r="J107"/>
  <c r="J63"/>
  <c r="BK110"/>
  <c r="J110"/>
  <c r="J64"/>
  <c i="4" r="BK147"/>
  <c r="J147"/>
  <c r="J65"/>
  <c i="5" r="E48"/>
  <c r="J52"/>
  <c r="F55"/>
  <c r="BG87"/>
  <c r="BG96"/>
  <c r="BG99"/>
  <c r="BG106"/>
  <c r="BG107"/>
  <c r="BG108"/>
  <c r="BG112"/>
  <c r="BG115"/>
  <c r="BG117"/>
  <c r="BG121"/>
  <c r="BG124"/>
  <c r="BG127"/>
  <c r="BG130"/>
  <c r="BG131"/>
  <c r="BG134"/>
  <c r="BG145"/>
  <c r="BG150"/>
  <c r="BG154"/>
  <c r="BG158"/>
  <c r="BG161"/>
  <c r="BG162"/>
  <c i="4" r="E48"/>
  <c r="J52"/>
  <c r="F55"/>
  <c r="BG88"/>
  <c r="BG91"/>
  <c r="BG95"/>
  <c r="BG100"/>
  <c r="BG109"/>
  <c r="BG113"/>
  <c r="BG117"/>
  <c r="BG120"/>
  <c r="BG123"/>
  <c r="BG127"/>
  <c r="BG132"/>
  <c r="BG137"/>
  <c r="BG140"/>
  <c r="BG143"/>
  <c r="BG148"/>
  <c i="3" r="E48"/>
  <c r="J52"/>
  <c r="F55"/>
  <c r="BG87"/>
  <c r="BG90"/>
  <c r="BG93"/>
  <c r="BG96"/>
  <c r="BG100"/>
  <c r="BG103"/>
  <c r="BG108"/>
  <c r="BG111"/>
  <c i="2" r="E48"/>
  <c r="J52"/>
  <c r="F55"/>
  <c r="BG87"/>
  <c r="BG90"/>
  <c r="BG94"/>
  <c r="BG98"/>
  <c r="BG102"/>
  <c r="BG106"/>
  <c r="BG110"/>
  <c r="BG114"/>
  <c r="BG123"/>
  <c r="BG132"/>
  <c r="BG136"/>
  <c r="BG144"/>
  <c r="BG152"/>
  <c r="BG155"/>
  <c r="BG162"/>
  <c r="BG165"/>
  <c r="BG170"/>
  <c r="F33"/>
  <c i="1" r="AZ55"/>
  <c i="2" r="J33"/>
  <c i="1" r="AV55"/>
  <c i="2" r="F34"/>
  <c i="1" r="BA55"/>
  <c i="2" r="J34"/>
  <c i="1" r="AW55"/>
  <c i="2" r="F36"/>
  <c i="1" r="BC55"/>
  <c i="2" r="F37"/>
  <c i="1" r="BD55"/>
  <c i="3" r="F33"/>
  <c i="1" r="AZ56"/>
  <c i="3" r="J33"/>
  <c i="1" r="AV56"/>
  <c i="3" r="F34"/>
  <c i="1" r="BA56"/>
  <c i="3" r="J34"/>
  <c i="1" r="AW56"/>
  <c i="3" r="F36"/>
  <c i="1" r="BC56"/>
  <c i="3" r="F37"/>
  <c i="1" r="BD56"/>
  <c i="4" r="F33"/>
  <c i="1" r="AZ57"/>
  <c i="4" r="J33"/>
  <c i="1" r="AV57"/>
  <c i="4" r="F34"/>
  <c i="1" r="BA57"/>
  <c i="4" r="J34"/>
  <c i="1" r="AW57"/>
  <c i="4" r="F36"/>
  <c i="1" r="BC57"/>
  <c i="4" r="F37"/>
  <c i="1" r="BD57"/>
  <c i="5" r="F33"/>
  <c i="1" r="AZ58"/>
  <c i="5" r="J33"/>
  <c i="1" r="AV58"/>
  <c i="5" r="F34"/>
  <c i="1" r="BA58"/>
  <c i="5" r="J34"/>
  <c i="1" r="AW58"/>
  <c i="5" r="F36"/>
  <c i="1" r="BC58"/>
  <c i="5" r="F37"/>
  <c i="1" r="BD58"/>
  <c i="5" l="1" r="T85"/>
  <c r="T84"/>
  <c r="R85"/>
  <c r="R84"/>
  <c r="P85"/>
  <c r="P84"/>
  <c i="1" r="AU58"/>
  <c i="4" r="T86"/>
  <c r="T85"/>
  <c r="R86"/>
  <c r="R85"/>
  <c r="P86"/>
  <c r="P85"/>
  <c i="1" r="AU57"/>
  <c i="3" r="T85"/>
  <c r="T84"/>
  <c r="R85"/>
  <c r="R84"/>
  <c r="P85"/>
  <c r="P84"/>
  <c i="1" r="AU56"/>
  <c i="2" r="T85"/>
  <c r="T84"/>
  <c r="R85"/>
  <c r="R84"/>
  <c r="P85"/>
  <c r="P84"/>
  <c i="1" r="AU55"/>
  <c i="2" r="BK85"/>
  <c r="J85"/>
  <c r="J60"/>
  <c i="3" r="BK85"/>
  <c r="J85"/>
  <c r="J60"/>
  <c i="4" r="BK86"/>
  <c r="J86"/>
  <c r="J60"/>
  <c i="5" r="BK85"/>
  <c r="J85"/>
  <c r="J60"/>
  <c i="1" r="AT55"/>
  <c i="2" r="F35"/>
  <c i="1" r="BB55"/>
  <c r="AT56"/>
  <c i="3" r="F35"/>
  <c i="1" r="BB56"/>
  <c r="AT57"/>
  <c i="4" r="F35"/>
  <c i="1" r="BB57"/>
  <c r="AT58"/>
  <c i="5" r="F35"/>
  <c i="1" r="BB58"/>
  <c r="BD54"/>
  <c r="W33"/>
  <c r="BC54"/>
  <c r="W32"/>
  <c r="BA54"/>
  <c r="W30"/>
  <c r="AZ54"/>
  <c r="W29"/>
  <c i="2" l="1" r="BK84"/>
  <c r="J84"/>
  <c r="J59"/>
  <c i="3" r="BK84"/>
  <c r="J84"/>
  <c r="J59"/>
  <c i="4" r="BK85"/>
  <c r="J85"/>
  <c r="J59"/>
  <c i="5" r="BK84"/>
  <c r="J84"/>
  <c r="J59"/>
  <c i="1" r="AU54"/>
  <c r="BB54"/>
  <c r="W31"/>
  <c r="AV54"/>
  <c r="AK29"/>
  <c r="AY54"/>
  <c r="AW54"/>
  <c r="AK30"/>
  <c i="5" l="1" r="J30"/>
  <c i="1" r="AG58"/>
  <c i="2" r="J30"/>
  <c i="1" r="AG55"/>
  <c r="AN55"/>
  <c i="3" r="J30"/>
  <c r="J39"/>
  <c i="4" r="J30"/>
  <c r="J39"/>
  <c i="1" r="AT54"/>
  <c r="AX54"/>
  <c l="1" r="AG56"/>
  <c i="5" r="J39"/>
  <c i="1" r="AG57"/>
  <c i="2" r="J39"/>
  <c i="1" r="AN56"/>
  <c r="AN57"/>
  <c r="AN58"/>
  <c l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<sst xmlns="http://schemas.openxmlformats.org/spreadsheetml/2006/main">
  <si>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</si>
  <si>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</si>
  <si>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</si>
  <si>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</si>
  <si>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</si>
  <si>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{38096458-50ba-4994-995d-6685a864c626}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</si>
  <si>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</si>
  <si>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</si>
  <si>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</si>
  <si>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</si>
  <si>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</si>
  <si>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</si>
  <si>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</si>
  <si>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</si>
  <si>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104845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</si>
  <si>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</si>
  <si>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</si>
  <si>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Oleška, Heřmanice, obnova koryta v ř. km 2,000 - 2,500</t>
  </si>
  <si>
    <t>KSO:</t>
  </si>
  <si>
    <t>833 2</t>
  </si>
  <si>
    <t>CC-CZ:</t>
  </si>
  <si>
    <t>215</t>
  </si>
  <si>
    <t>Místo:</t>
  </si>
  <si>
    <t>Heřmanice</t>
  </si>
  <si>
    <t>Datum:</t>
  </si>
  <si>
    <t>18.6.2025</t>
  </si>
  <si>
    <t>Zadavatel:</t>
  </si>
  <si>
    <t>IČ:</t>
  </si>
  <si>
    <t/>
  </si>
  <si>
    <t>Povodí Labe, státní podnik</t>
  </si>
  <si>
    <t>DIČ:</t>
  </si>
  <si>
    <t>Účastník:</t>
  </si>
  <si>
    <t>Vyplň údaj</t>
  </si>
  <si>
    <t>Projektant:</t>
  </si>
  <si>
    <t>70890005</t>
  </si>
  <si>
    <t>Povodí Labe, státní podnik, OIČ</t>
  </si>
  <si>
    <t>CZ70890005</t>
  </si>
  <si>
    <t>True</t>
  </si>
  <si>
    <t>Zpracovatel:</t>
  </si>
  <si>
    <t>Ing. Eva Morkesová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</si>
  <si>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</si>
  <si>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</si>
  <si>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</si>
  <si>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</si>
  <si>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</si>
  <si>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</si>
  <si>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</si>
  <si>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</si>
  <si>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</si>
  <si>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</si>
  <si>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</si>
  <si>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</si>
  <si>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</si>
  <si>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</si>
  <si>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</si>
  <si>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</si>
  <si>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</si>
  <si>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</si>
  <si>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</si>
  <si>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</si>
  <si>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</si>
  <si>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</si>
  <si>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</si>
  <si>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</si>
  <si>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</si>
  <si>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</si>
  <si>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</si>
  <si>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</si>
  <si>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</si>
  <si>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</si>
  <si>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</si>
  <si>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</si>
  <si>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</si>
  <si>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</si>
  <si>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</si>
  <si>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</si>
  <si>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</si>
  <si>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</si>
  <si>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</si>
  <si>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</si>
  <si>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</si>
  <si>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</si>
  <si>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Obnova rovnaniny ř. km 2,400 - 2,500</t>
  </si>
  <si>
    <t>STA</t>
  </si>
  <si>
    <t>1</t>
  </si>
  <si>
    <t>{424623a4-9527-4b39-9e9b-81407102c3c8}</t>
  </si>
  <si>
    <t>2</t>
  </si>
  <si>
    <t>SO 02</t>
  </si>
  <si>
    <t>Odstranění nánosů ř. km 2,260 - 2,380</t>
  </si>
  <si>
    <t>{5df1fee4-c303-4b14-a9f1-13683cc2cf43}</t>
  </si>
  <si>
    <t>SO 03</t>
  </si>
  <si>
    <t>Obnova prahu ř. km 2,024 - 2,060</t>
  </si>
  <si>
    <t>{dce0f76f-edc1-41a0-9e9c-431d0a81fd58}</t>
  </si>
  <si>
    <t>VON</t>
  </si>
  <si>
    <t>Vedlejší a ostatní náklady</t>
  </si>
  <si>
    <t>{72d5a02e-aa7a-4ce2-be23-d966c6bcd19d}</t>
  </si>
  <si>
    <t>KRYCÍ LIST SOUPISU PRACÍ</t>
  </si>
  <si>
    <t>Objekt:</t>
  </si>
  <si>
    <t>SO 01 - Obnova rovnaniny ř. km 2,400 - 2,500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</si>
  <si>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</si>
  <si>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</si>
  <si>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</si>
  <si>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</si>
  <si>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</si>
  <si>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</si>
  <si>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</si>
  <si>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</si>
  <si>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</si>
  <si>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</si>
  <si>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</si>
  <si>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</si>
  <si>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</si>
  <si>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</si>
  <si>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</si>
  <si>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</si>
  <si>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</si>
  <si>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</si>
  <si>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</si>
  <si>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</si>
  <si>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</si>
  <si>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</si>
  <si>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</si>
  <si>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</si>
  <si>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</si>
  <si>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</si>
  <si>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</si>
  <si>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AGR 01.1.0</t>
  </si>
  <si>
    <t>Kosení travin a vodních rostlin a jejich likvidace</t>
  </si>
  <si>
    <t>m2</t>
  </si>
  <si>
    <t>4</t>
  </si>
  <si>
    <t>-2043067330</t>
  </si>
  <si>
    <t>VV</t>
  </si>
  <si>
    <t xml:space="preserve">případné porosty na nánosech, včetně likvidace pokoseného, viz příloha A. </t>
  </si>
  <si>
    <t>66,0</t>
  </si>
  <si>
    <t>111251201</t>
  </si>
  <si>
    <t>Odstranění křovin a stromů s odstraněním kořenů strojně průměru kmene do 100 mm v rovině nebo ve svahu sklonu terénu přes 1:5, při celkové ploše do 100 m2</t>
  </si>
  <si>
    <t>-250241679</t>
  </si>
  <si>
    <t>Online PSC</t>
  </si>
  <si>
    <t>https://podminky.urs.cz/item/CS_URS_2025_01/111251201</t>
  </si>
  <si>
    <t>LBh, viz příloha A</t>
  </si>
  <si>
    <t>6,0</t>
  </si>
  <si>
    <t>3</t>
  </si>
  <si>
    <t>112155311</t>
  </si>
  <si>
    <t>Štěpkování s naložením na dopravní prostředek a odvozem do 20 km keřového porostu středně hustého</t>
  </si>
  <si>
    <t>-1768001823</t>
  </si>
  <si>
    <t>https://podminky.urs.cz/item/CS_URS_2025_01/112155311</t>
  </si>
  <si>
    <t>LB</t>
  </si>
  <si>
    <t>114203104</t>
  </si>
  <si>
    <t>Rozebrání dlažeb nebo záhozů s naložením na dopravní prostředek záhozů, rovnanin a soustřeďovacích staveb provedených na sucho</t>
  </si>
  <si>
    <t>m3</t>
  </si>
  <si>
    <t>-1419936348</t>
  </si>
  <si>
    <t>https://podminky.urs.cz/item/CS_URS_2025_01/114203104</t>
  </si>
  <si>
    <t>stávající rovnanina na LB (cca 90 % celkové kubatury)</t>
  </si>
  <si>
    <t>44,16*0,9</t>
  </si>
  <si>
    <t>5</t>
  </si>
  <si>
    <t>114253301</t>
  </si>
  <si>
    <t>Třídění lomového kamene nebo betonových tvárnic strojně získaných při rozebrání dlažeb, záhozů, rovnanin a soustřeďovacích staveb podle druhu, velikosti nebo tvaru</t>
  </si>
  <si>
    <t>-178464569</t>
  </si>
  <si>
    <t>https://podminky.urs.cz/item/CS_URS_2025_01/114253301</t>
  </si>
  <si>
    <t>rozebraný kámen pro opětovné použití</t>
  </si>
  <si>
    <t>39,774</t>
  </si>
  <si>
    <t>6</t>
  </si>
  <si>
    <t>124353100</t>
  </si>
  <si>
    <t>Vykopávky pro koryta vodotečí strojně v hornině třídy těžitelnosti II skupiny 4 do 100 m3</t>
  </si>
  <si>
    <t>-111406744</t>
  </si>
  <si>
    <t>https://podminky.urs.cz/item/CS_URS_2025_01/124353100</t>
  </si>
  <si>
    <t>odstranění sedimentů nad vodou</t>
  </si>
  <si>
    <t>10,76</t>
  </si>
  <si>
    <t>7</t>
  </si>
  <si>
    <t>127751111</t>
  </si>
  <si>
    <t>Vykopávky pod vodou strojně na hloubku do 5 m pod projektem stanovenou hladinou vody v horninách třídy těžitelnosti I a II skupiny 1 až 4, průměrné tloušťky projektované vrstvy přes 0,50 m do 1 000 m3</t>
  </si>
  <si>
    <t>-1178725150</t>
  </si>
  <si>
    <t>https://podminky.urs.cz/item/CS_URS_2025_01/127751111</t>
  </si>
  <si>
    <t>odstranění sedimentů pod vodou</t>
  </si>
  <si>
    <t>14,65</t>
  </si>
  <si>
    <t>8</t>
  </si>
  <si>
    <t>132351252</t>
  </si>
  <si>
    <t>Hloubení nezapažených rýh šířky přes 800 do 2 000 mm strojně s urovnáním dna do předepsaného profilu a spádu v hornině třídy těžitelnosti II skupiny 4 přes 20 do 50 m3</t>
  </si>
  <si>
    <t>2085665723</t>
  </si>
  <si>
    <t>https://podminky.urs.cz/item/CS_URS_2025_01/132351252</t>
  </si>
  <si>
    <t>rýha pro patku rovnaniny - LB (š = 1 m, průřezová plocha 1,25 m2)</t>
  </si>
  <si>
    <t>22,20*1,25</t>
  </si>
  <si>
    <t xml:space="preserve">rýhy pro prahy (dl. 4 m, průřezová plocha 2 m2), 2 ks </t>
  </si>
  <si>
    <t>2*4,0*2,0</t>
  </si>
  <si>
    <t xml:space="preserve">rýha pro zavázání prahu do svahu na PB  (š = 0,9 m, dl. 2 m), 2 ks </t>
  </si>
  <si>
    <t>2*0,9*2,0*0,55</t>
  </si>
  <si>
    <t>Součet</t>
  </si>
  <si>
    <t>9</t>
  </si>
  <si>
    <t>162251122</t>
  </si>
  <si>
    <t>Vodorovné přemístění výkopku nebo sypaniny po suchu na obvyklém dopravním prostředku, bez naložení výkopku, avšak se složením bez rozhrnutí z horniny třídy těžitelnosti II skupiny 4 a 5 na vzdálenost přes 20 do 50 m</t>
  </si>
  <si>
    <t>1751765787</t>
  </si>
  <si>
    <t>https://podminky.urs.cz/item/CS_URS_2025_01/162251122</t>
  </si>
  <si>
    <t>rozebraný kámen z rovnaniny na meziskládku k přetřídění</t>
  </si>
  <si>
    <t>materiál z nánosů pod vodou na meziskládku pro vysáknutí (vynásobeno koeficientem zvodnění 1,4)</t>
  </si>
  <si>
    <t>14,65*1,4</t>
  </si>
  <si>
    <t>materiál z rýhy na meziskládku k vysáknutí (vynásobeno koeficientem zvodnění 1,4)</t>
  </si>
  <si>
    <t>45,73*1,4</t>
  </si>
  <si>
    <t>10</t>
  </si>
  <si>
    <t>174152101</t>
  </si>
  <si>
    <t>Zásyp sypaninou z jakékoliv horniny při překopech inženýrských sítí strojně objemu do 30 m3 s uložením výkopku ve vrstvách se zhutněním jam, šachet, rýh nebo kolem objektů v těchto vykopávkách</t>
  </si>
  <si>
    <t>679126044</t>
  </si>
  <si>
    <t>https://podminky.urs.cz/item/CS_URS_2025_01/174152101</t>
  </si>
  <si>
    <t>zásypy okolo prahů (ve dně) materiálem z rozebrané rovnaniny (materiál nevhodný pro rovnaninu)</t>
  </si>
  <si>
    <t>2*4,0*(2,0-0,81)</t>
  </si>
  <si>
    <t>11</t>
  </si>
  <si>
    <t>171201231R1</t>
  </si>
  <si>
    <t>Likvidace stavebního odpadu zeminy a kamení včetně naložení, dopravy, uložení a případného poplatku za uložení</t>
  </si>
  <si>
    <t>-1727679825</t>
  </si>
  <si>
    <t>přebytečný materiál</t>
  </si>
  <si>
    <t>materiál z nánosů</t>
  </si>
  <si>
    <t>10,76+14,65</t>
  </si>
  <si>
    <t>materiál z rýhy (odpočet materiálu pro zásyp)</t>
  </si>
  <si>
    <t>45,73-9,52</t>
  </si>
  <si>
    <t>Zakládání</t>
  </si>
  <si>
    <t>M</t>
  </si>
  <si>
    <t>R- 2021121</t>
  </si>
  <si>
    <t>Převedení vody včetně zajímkování a čerpání vody - technologie dle dodavatele</t>
  </si>
  <si>
    <t>soubor</t>
  </si>
  <si>
    <t>1730182851</t>
  </si>
  <si>
    <t xml:space="preserve">převod vody po celou dobu stavby - dle potřeb stavby, viz příloha A. </t>
  </si>
  <si>
    <t>předpoklad projektanta - zajímkování stavebního prostoru (zřízení i likvidace),</t>
  </si>
  <si>
    <t>zřízení a odstranění jímek z pytlů včetně fólie na návodní stranu jímky pro dotěsnění,</t>
  </si>
  <si>
    <t>včetně čerpacích šachet (4 ks) a čerpání během stavby - předpoklad projektanta 8 hodin / 12 dní, čerpadlo do 500 l/min, včetně zálohového čerpadla</t>
  </si>
  <si>
    <t xml:space="preserve">celková délka jímek cca 44 m (pytle s pískem), předpokládaná výška jímek cca 0,6 m </t>
  </si>
  <si>
    <t>Vodorovné konstrukce</t>
  </si>
  <si>
    <t>13</t>
  </si>
  <si>
    <t>452218010R</t>
  </si>
  <si>
    <t>Zajišťovací práh z upraveného lomového kamene na dně a ve svahu melioračních kanálů, s patkami nebo bez patek s dlažbovitou úpravou viditelných ploch na sucho</t>
  </si>
  <si>
    <t>-1753393434</t>
  </si>
  <si>
    <t>prahy z lomového kamene jednotlivé hmotnosti 500 - 1000 kg, výšky 1 m, 2 ks, viz příloha A., C.1.1, C.3.1</t>
  </si>
  <si>
    <t>2*(4,0*0,9*1,0+1*3,8*0,9*0,55+1*2,0*0,9*0,55)</t>
  </si>
  <si>
    <t>14</t>
  </si>
  <si>
    <t>463212111R1</t>
  </si>
  <si>
    <t>Rovnanina z lomového kamene upraveného, tříděného jakékoliv tloušťky rovnaniny s vyklínováním spár a dutin úlomky kamene</t>
  </si>
  <si>
    <t>391354543</t>
  </si>
  <si>
    <t>viz příloha A., C.1.1, C.3.1</t>
  </si>
  <si>
    <t>opevnění svahu LB rovnaninou z dovezeného kamene jednotlivé hmotnosti 200 - 500 kg</t>
  </si>
  <si>
    <t>22,20*2,40</t>
  </si>
  <si>
    <t>odpočet rovnaniny z původního kamene</t>
  </si>
  <si>
    <t>-25,0</t>
  </si>
  <si>
    <t>15</t>
  </si>
  <si>
    <t>463212111R</t>
  </si>
  <si>
    <t>Rovnanina z původního lomového kamene upraveného, tříděného jakékoliv tloušťky rovnaniny s vyklínováním spár a dutin úlomky kamene</t>
  </si>
  <si>
    <t>-1780966649</t>
  </si>
  <si>
    <t>rovnanina z původního kamene (cena snížena o cenu kamene)</t>
  </si>
  <si>
    <t>25,0</t>
  </si>
  <si>
    <t>16</t>
  </si>
  <si>
    <t>463212191</t>
  </si>
  <si>
    <t>Rovnanina z lomového kamene upraveného, tříděného Příplatek k cenám za vypracování líce</t>
  </si>
  <si>
    <t>-1207040660</t>
  </si>
  <si>
    <t>https://podminky.urs.cz/item/CS_URS_2025_01/463212191</t>
  </si>
  <si>
    <t xml:space="preserve">úprava líce rovnaniny LB </t>
  </si>
  <si>
    <t>22,20*3,80</t>
  </si>
  <si>
    <t>998</t>
  </si>
  <si>
    <t>Přesun hmot</t>
  </si>
  <si>
    <t>17</t>
  </si>
  <si>
    <t>998332011</t>
  </si>
  <si>
    <t>Přesun hmot pro úpravy vodních toků a kanály, hráze rybníků apod. dopravní vzdálenost do 500 m</t>
  </si>
  <si>
    <t>t</t>
  </si>
  <si>
    <t>763901192</t>
  </si>
  <si>
    <t>https://podminky.urs.cz/item/CS_URS_2025_01/998332011</t>
  </si>
  <si>
    <t>SO 02 - Odstranění nánosů ř. km 2,260 - 2,380</t>
  </si>
  <si>
    <t xml:space="preserve">    VRN5 - Výzisk celkem</t>
  </si>
  <si>
    <t>2010734094</t>
  </si>
  <si>
    <t>250,0</t>
  </si>
  <si>
    <t>AGR 01.1.1</t>
  </si>
  <si>
    <t>Vytěžení nánosů běžnou mechanizací</t>
  </si>
  <si>
    <t>-1821909778</t>
  </si>
  <si>
    <t>P</t>
  </si>
  <si>
    <t>Poznámka k položce:_x000d_
Zhotovitel zvolí způsob vytěžení nánosů dle svých možností, zvyklostí, technického a technologického vybavení. Při stanovení nabídkové ceny zohlední veškeré náklady pro zdárné provedení a průběžnou kontrolu (např. jímky, hrázky a rýhy pro odklon proudu, vysakovací laguny, čerpání vody apod.).
Položka se vztahuje pro jakoukoliv třídu těžitelnosti zeminy i horniny, včetně ručního provádění prací v ochranných pásmech inženýrských sítí a v omezených prostorách, např. pod mosty.</t>
  </si>
  <si>
    <t>256,0</t>
  </si>
  <si>
    <t>AGR 01.1.2</t>
  </si>
  <si>
    <t>Přemístění vytěženého materiálu vodorovně i svisle na jakoukoliv vzdálenost, včetně veškeré manipulace (přehození, nakládání, překládání, vykládání, skládání apod.) a případných nákladů spojených s deponováním materiálu (např. poplatek za uložení na meziskládce, úprava meziskládky, ...)</t>
  </si>
  <si>
    <t>1573142500</t>
  </si>
  <si>
    <t xml:space="preserve">Poznámka k položce:_x000d_
Položka se vztahuje pro jakoukoliv třídu těžitelnosti zeminy i horniny a platí pro výkopek i sypaninu. </t>
  </si>
  <si>
    <t>AGR 01.1.3</t>
  </si>
  <si>
    <t>Likvidace vytěženého materiálu dle platné legislativy, včetně případného poplatku za uložení</t>
  </si>
  <si>
    <t>-277692548</t>
  </si>
  <si>
    <t xml:space="preserve">Poznámka k položce:_x000d_
V PŘÍPADĚ ODKUPU TUTO POLOŽKU NEVYPLŇUJTE!
Při odkupu vyzískaného říčního materiálu uveďtě jednotkovou cenu pouze v položce AGR 01.1.4. Jednotkovou cenu položky AGR 01.1.3 nevyplňujte!
Likvidace v souladu se zákonem č. 541/2020 Sb., o odpadech a jeho prováděcími předpisy.
</t>
  </si>
  <si>
    <t>46321211R</t>
  </si>
  <si>
    <t>-954271384</t>
  </si>
  <si>
    <t>vyrovnání dna lomovým kamenem jednotlivé hmotnosti 500 kg (pod hladinou vody), viz příloha A., C.1.2, C.3.2</t>
  </si>
  <si>
    <t>6,3*3,20</t>
  </si>
  <si>
    <t>1443701052</t>
  </si>
  <si>
    <t xml:space="preserve">úprava líce záhozu - vyrovnání dna </t>
  </si>
  <si>
    <t>6,3*5,60</t>
  </si>
  <si>
    <t>1520291102</t>
  </si>
  <si>
    <t>VRN5</t>
  </si>
  <si>
    <t>Výzisk celkem</t>
  </si>
  <si>
    <t>AGR 01.1.4</t>
  </si>
  <si>
    <t>Odkup vyzískaného říčního materiálu</t>
  </si>
  <si>
    <t>-1994351287</t>
  </si>
  <si>
    <t>Poznámka k položce:_x000d_
V PŘÍPADĚ LIKVIDACE TUTO POLOŽKU NEVYPLŇUJTE!
Při likvidaci vytěženého materiálu uveďtě jednotkovou cenu pouze v položce AGR 01.1.3. Jednotkovou cenu položky AGR 01.1.4 nevyplňujte!
Zhotovitel bere na vědomí, že nános je odkupován jako surový říční materiál a nejedná se o výrobek. Objednatel proto kromě již poskytnutých informací neposkytuje žádné certifikace ani obdobné doklady. Vlastnické právo k nánosu a rizika s tím spojená přechází z objednatele na zhotovitele okamžikem jeho vytěžení z vodního prostředí.
Zhotovitel při stanovení nabídkové ceny za odkup zohlednil veškeré náklady spojené s úpravou vytěženého materiálu, jako je například odvodnění, třídění, zajištění případných rozborů a zkoušek nezbytných pro jeho využití v souladu s platnou legislativou. Dále zohlednil i skutečnost, že část vytěženého materiálu nemusí být druhotně využitelná (např. komunální odpad, dřevní hmota).</t>
  </si>
  <si>
    <t>-256,0</t>
  </si>
  <si>
    <t>SO 03 - Obnova prahu ř. km 2,024 - 2,060</t>
  </si>
  <si>
    <t xml:space="preserve">    9 - Ostatní konstrukce a práce, bourání</t>
  </si>
  <si>
    <t>1142034R</t>
  </si>
  <si>
    <t>Přesun kamene</t>
  </si>
  <si>
    <t>kus</t>
  </si>
  <si>
    <t>-1363057159</t>
  </si>
  <si>
    <t>přesun balvanu z koryta do opevnění PB, viz příloha A., C.1.3, C.2.3, C.3.3</t>
  </si>
  <si>
    <t>132451251</t>
  </si>
  <si>
    <t>Hloubení nezapažených rýh šířky přes 800 do 2 000 mm strojně s urovnáním dna do předepsaného profilu a spádu v hornině třídy těžitelnosti II skupiny 5 do 20 m3</t>
  </si>
  <si>
    <t>-2057726812</t>
  </si>
  <si>
    <t>https://podminky.urs.cz/item/CS_URS_2025_01/132451251</t>
  </si>
  <si>
    <t>rýha pro bednění prahu, viz příloha A., C.1.3, C.2.3, C.3.3</t>
  </si>
  <si>
    <t>2*3,45*0,3</t>
  </si>
  <si>
    <t>1679101057</t>
  </si>
  <si>
    <t xml:space="preserve">zásypy okolo prahů (ve dně) materiálem </t>
  </si>
  <si>
    <t>R- 2021123</t>
  </si>
  <si>
    <t>-732983614</t>
  </si>
  <si>
    <t>převod vody po celou dobu stavby - dle potřeb stavby, viz příloha A.</t>
  </si>
  <si>
    <t>zřízení a odstranění jímek z pytlů a big bagů včetně fólie na návodní stranu jímky pro dotěsnění,</t>
  </si>
  <si>
    <t>včetně čerpacích šachet (2 ks) a čerpání během stavby</t>
  </si>
  <si>
    <t>předpoklad projektanta 24 hodin / 3 dny a 8 hodin / 7 dní, čerpadlo do 500 l/min, včetně zálohového čerpadla</t>
  </si>
  <si>
    <t>celková délka jímek z pytlů cca 13 m (pytle s pískem), předpokládaná výška jímek cca 0,6 m (z toho 6 m na big begy)</t>
  </si>
  <si>
    <t xml:space="preserve">celková délka jímek z big bagů cca 6 m, předpokládaná výška jímek cca 1,0 m </t>
  </si>
  <si>
    <t>274326231</t>
  </si>
  <si>
    <t>Základy z betonu železového pasy z betonu pro prostředí s mrazovými cykly tř. C 25/30</t>
  </si>
  <si>
    <t>1962532897</t>
  </si>
  <si>
    <t>https://podminky.urs.cz/item/CS_URS_2025_01/274326231</t>
  </si>
  <si>
    <t>práh z betonu C 25/30 XF3, XA2 (cca 50 % prahu - v místě chybějícího kamene)</t>
  </si>
  <si>
    <t>8,0</t>
  </si>
  <si>
    <t>274356021</t>
  </si>
  <si>
    <t>Bednění základů z betonu prostého nebo železového pasů pro plochy rovinné zřízení</t>
  </si>
  <si>
    <t>1691498046</t>
  </si>
  <si>
    <t>https://podminky.urs.cz/item/CS_URS_2025_01/274356021</t>
  </si>
  <si>
    <t xml:space="preserve">práh z betonu </t>
  </si>
  <si>
    <t>2*3,45*1,8</t>
  </si>
  <si>
    <t>274356022</t>
  </si>
  <si>
    <t>Bednění základů z betonu prostého nebo železového pasů pro plochy rovinné odstranění</t>
  </si>
  <si>
    <t>1227255254</t>
  </si>
  <si>
    <t>https://podminky.urs.cz/item/CS_URS_2025_01/274356022</t>
  </si>
  <si>
    <t>46321211R2</t>
  </si>
  <si>
    <t>-1284164798</t>
  </si>
  <si>
    <t xml:space="preserve">vyrovnání dna pod prahem lomovým kamenem jednotlivé hmotnosti 500 - 1000 kg  (pod hladinou vody), viz příloha A., C.1.3, C.2.3, C.3.3</t>
  </si>
  <si>
    <t>10,0</t>
  </si>
  <si>
    <t>1117063545</t>
  </si>
  <si>
    <t xml:space="preserve">úprava líce rovnaniny - vyrovnání dna </t>
  </si>
  <si>
    <t>5,0*4,3</t>
  </si>
  <si>
    <t>467510111</t>
  </si>
  <si>
    <t>Balvanitý skluz z lomového kamene hmotnosti kamene jednotlivě přes 300 do 3000 kg s proštěrkováním tl. vrstvy 700 až 1200 mm</t>
  </si>
  <si>
    <t>-210785553</t>
  </si>
  <si>
    <t>https://podminky.urs.cz/item/CS_URS_2025_01/467510111</t>
  </si>
  <si>
    <t>viz příloha A., C.1.3, C.2.3, C.3.3</t>
  </si>
  <si>
    <t>obnova stávajícího prahu - doplnění kamene do přelivné části štětovitě kladených (cca 1/2 prahu), jednotlivá hmotnost kamene 1000 kg</t>
  </si>
  <si>
    <t>5,40</t>
  </si>
  <si>
    <t>463451114</t>
  </si>
  <si>
    <t>Prolití konstrukce z kamene rovnaniny cementovou maltou MC-25</t>
  </si>
  <si>
    <t>-564568531</t>
  </si>
  <si>
    <t>https://podminky.urs.cz/item/CS_URS_2025_01/463451114</t>
  </si>
  <si>
    <t>obnova stávajícího prahu - prolití kamene v přelivné části (cca 25 % )</t>
  </si>
  <si>
    <t>5,40*0,25</t>
  </si>
  <si>
    <t>Ostatní konstrukce a práce, bourání</t>
  </si>
  <si>
    <t>95396121R</t>
  </si>
  <si>
    <t>Kotva chemická s vyvrtáním otvoru do betonu, železobetonu nebo tvrdého kamene chemická patrona, velikost M 25, hloubka 500 mm</t>
  </si>
  <si>
    <t>-1966809029</t>
  </si>
  <si>
    <t>chemická kotva pro propojení betonu prahu se stávající konstrukcí, 6 ks, dl. vrtu 500 mm, viz příloha A., C.1.3, C.2.3, C.3.3</t>
  </si>
  <si>
    <t>13021019</t>
  </si>
  <si>
    <t>tyč ocelová kruhová žebírková DIN 488 jakost B500B (10 505) výztuž do betonu D 25mm</t>
  </si>
  <si>
    <t>-1975498169</t>
  </si>
  <si>
    <t>R25 pro chemickou kotvu, 6 ks, dl. 1000 mm, viz příloha A., C.1.3, C.2.3, C.3.3</t>
  </si>
  <si>
    <t>6*1,0*0,00385</t>
  </si>
  <si>
    <t>966045111</t>
  </si>
  <si>
    <t>Bourání konstrukcí LTM ve vodních tocích s přemístěním suti na hromady na vzdálenost do 20 m nebo s naložením na dopravní prostředek strojně z betonu prostého neprokládaného</t>
  </si>
  <si>
    <t>541676969</t>
  </si>
  <si>
    <t>https://podminky.urs.cz/item/CS_URS_2025_01/966045111</t>
  </si>
  <si>
    <t>vybourání betonového prahu (cca 50 % prahu - v místě chybějícího kamene)</t>
  </si>
  <si>
    <t>-383914842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</si>
  <si>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</si>
  <si>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</si>
  <si>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</si>
  <si>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</si>
  <si>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</si>
  <si>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</si>
  <si>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</si>
  <si>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</si>
  <si>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</si>
  <si>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</si>
  <si>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</si>
  <si>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</si>
  <si>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1024</t>
  </si>
  <si>
    <t>1217208110</t>
  </si>
  <si>
    <t>- zajištění zázemí stavby v ZS vč. vybavení (např. stavební buňka, mobilní WC, ...) - zřízení, odstranění</t>
  </si>
  <si>
    <t>- zajištění podmínek pro použití přístupových komunikací dotčených stavbou s příslušnými vlastníky či správci a zajištění jejich splnění</t>
  </si>
  <si>
    <t>- zřízení čisticích zón před výjezdem z obvodu staveniště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</si>
  <si>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</si>
  <si>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</si>
  <si>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zajištění ochrany veškeré zeleně v prostoru staveniště a v jeho bezprostřední blízkosti pro poškození během realizace stavby</t>
  </si>
  <si>
    <t>- uvedení pozemků staveniště a přístupů do původního stavu (plošná úprava, osetí)</t>
  </si>
  <si>
    <t>0110</t>
  </si>
  <si>
    <t>Zajištění zřízení sjezdů</t>
  </si>
  <si>
    <t>-1651336278</t>
  </si>
  <si>
    <t>- zajištění zřízení a odstranění dočasných sjezdů a nájezdů pro realizaci stavby (2 ks)</t>
  </si>
  <si>
    <t>01101</t>
  </si>
  <si>
    <t>Provizorní příjezdné komunikace Položkou jsou myšleny náklady spojené s plněním podmínek majitelů či uživatelů dotčených pozemků, kterými podmínili souhlas se zřízením provizorní komunikace na svém pozemku. Dále položka zahrnuje náklady na zřízení a úpravu provizorních komunikací v nezbytně nutném rozsahu včetně jejich likvidace a uvedení dotčených pozemků do původního stavu.</t>
  </si>
  <si>
    <t>1782333685</t>
  </si>
  <si>
    <t>ochrana podkladu na přístupech ke stavbě včetně všeho potřebného k ochraně povrchu terénu před poškozením</t>
  </si>
  <si>
    <t>a následná náprava po dokončení stavebních prací (plošná úprava, osetí)</t>
  </si>
  <si>
    <t>položka zahrnuje požadavky vlastníků a uživatelů pozemků</t>
  </si>
  <si>
    <t>projektant předpokládá zpevnění betonovými panely v délce 20 m (SO 02)</t>
  </si>
  <si>
    <t>02</t>
  </si>
  <si>
    <t>Projektová dokumentace - ostatní náklady</t>
  </si>
  <si>
    <t>0210</t>
  </si>
  <si>
    <t>Zhotovitelem vypracovaný Plán opatření pro případ havárie, pro případ úniku závadných látek (např. ropné produkty, cementové výluhy, odpadní vody z těsnících clon, atd.)</t>
  </si>
  <si>
    <t>262144</t>
  </si>
  <si>
    <t>1545143504</t>
  </si>
  <si>
    <t>0221</t>
  </si>
  <si>
    <t>Zpracování povodňového plánu stavby dle §71 zákona č. 254/2001 Sb. včetně zajištění schválení příslušnými orgány správy a Povodím Labe, státní podnik</t>
  </si>
  <si>
    <t>1361693788</t>
  </si>
  <si>
    <t>023</t>
  </si>
  <si>
    <t>Vypracování projektu skutečného provedení díla</t>
  </si>
  <si>
    <t>-1249728384</t>
  </si>
  <si>
    <t>3 paré + 1 x CD</t>
  </si>
  <si>
    <t>03</t>
  </si>
  <si>
    <t>Geodetické práce a vytýčení - ostatní náklady</t>
  </si>
  <si>
    <t>031</t>
  </si>
  <si>
    <t>Vypracování geodetického zaměření skutečného stavu</t>
  </si>
  <si>
    <t>-1980264090</t>
  </si>
  <si>
    <t>zaměření stavby zpracované ve 2 paré + 1 x CD</t>
  </si>
  <si>
    <t>035</t>
  </si>
  <si>
    <t>Zajištění veškerých geodetických prací souvisejících s realizací díla</t>
  </si>
  <si>
    <t>-677369672</t>
  </si>
  <si>
    <t>09</t>
  </si>
  <si>
    <t>Ostatní náklady</t>
  </si>
  <si>
    <t>092111111</t>
  </si>
  <si>
    <t>Odstranění překážek v majetku cizích osob a jejich zpětné obnovení - zábradlí se svodidly</t>
  </si>
  <si>
    <t>-994777593</t>
  </si>
  <si>
    <t>viz příloha A., C.1</t>
  </si>
  <si>
    <t>demontáž ocelového zábradlí na PB v majetku obce Heřmanice (20 m) a zpětná montáž po dokončení stavby</t>
  </si>
  <si>
    <t>037</t>
  </si>
  <si>
    <t>Zajištění písemných souhlasných vyjádření všech dotčených vlastníků a případných uživatelů všech pozemků dotčených stavbou s jejich konečnou úpravou po dokončení prací</t>
  </si>
  <si>
    <t>-12804630</t>
  </si>
  <si>
    <t>viz příloha A.</t>
  </si>
  <si>
    <t>0931</t>
  </si>
  <si>
    <t>Provedení pasportizace stávajících nemovitostí (vč. pozemků) a jejich příslušenství, zajištění fotodokumentace stávajícího stavu přístupových komunikací</t>
  </si>
  <si>
    <t>837875038</t>
  </si>
  <si>
    <t>094</t>
  </si>
  <si>
    <t>Zajištění vytýčení veškerých podzemních zařízení vedení IS</t>
  </si>
  <si>
    <t>-473372845</t>
  </si>
  <si>
    <t>095</t>
  </si>
  <si>
    <t>Zajištění šetření o podzemních sítích vč. zajištění nových vyjádření v případě, že před realizací pozbyly platnosti</t>
  </si>
  <si>
    <t>705989754</t>
  </si>
  <si>
    <t>09920</t>
  </si>
  <si>
    <t>Odborné odlovení rybí obsádky z prostoru staveniště</t>
  </si>
  <si>
    <t>362659450</t>
  </si>
  <si>
    <t xml:space="preserve">viz příloha A. </t>
  </si>
  <si>
    <t>0992111</t>
  </si>
  <si>
    <t>Zajištění průzkumu, biologického dozoru a servisu odborně způsobilou osobou</t>
  </si>
  <si>
    <t>-1986339887</t>
  </si>
  <si>
    <t xml:space="preserve">biologický dozor a servis po dobu stavby </t>
  </si>
  <si>
    <t>zajištění terénního monitoringu staveniště</t>
  </si>
  <si>
    <t>zajištění záchranného odlovu a přesunu živočichů</t>
  </si>
  <si>
    <t>koordinace prací biologického servisu</t>
  </si>
  <si>
    <t>sledování výskytu ochranářsky významných organismů</t>
  </si>
  <si>
    <t>zajištění plnění podmínek orgánu ochrany přírody</t>
  </si>
  <si>
    <t>vedení statistik o transferech živočichů</t>
  </si>
  <si>
    <t xml:space="preserve">zpracování zprávy o výsledcích biologického dozoru </t>
  </si>
  <si>
    <t>0993</t>
  </si>
  <si>
    <t>Zajištění dopravně inženýrských opatření</t>
  </si>
  <si>
    <t>1118407855</t>
  </si>
  <si>
    <t>- zajištění dopravně inženýrských opatření</t>
  </si>
  <si>
    <t>- zajištění zřízení a likvidace dopravního značení včetně případné světelné signalizace</t>
  </si>
  <si>
    <t>- zajištění vydání dopravně inženýrského rozhodnutí</t>
  </si>
  <si>
    <t>0993000</t>
  </si>
  <si>
    <t>Zajištění zhotovení plánu bezpečnosti a ochrany zdraví při práci</t>
  </si>
  <si>
    <t>-157272452</t>
  </si>
  <si>
    <t>Poznámka k položce:_x000d_
Zpracování plánu BOZP nezávislým koordinátorem
- Koordinátor BOZP musí jednat nestranně a nezávisle na zhotoviteli, i když je jím finančně hrazen.
- Musí mít zajištěné podmínky pro výkon své funkce bez vnějšího ovlivňování, aby nedocházelo ke střetu zájmů. 
Plán BOZP a jeho koordinace musí být v souladu se zákonem č. 309/2006 Sb. a souvisejícími právními předpisy.
Koordinátor BOZP musí splňovat odbornou způsobilost dle platné legislativy, včetně příslušné kvalifikace. 
Musí být zajištěna transparentnost vztahů mezi koordinátorem, zhotovitelem a investorem.
Koordinátor BOZP nesmí být smluvně vázán způsobem, který by mohl ovlivnit jeho nestrannost a rozhodovací pravomoci.</t>
  </si>
  <si>
    <t>zajistí zhotovitel nezávislou oprávěnou osobou</t>
  </si>
  <si>
    <t>0994</t>
  </si>
  <si>
    <t>Zajištění veškerých předepsaných rozborů, atestů, zkoušek a revizí dle příslušných norem a dalších předpisů a nařízení platných v ČR, kterými bude prokázáno dosažení předepsané kvality a parametrů dokončeného díla</t>
  </si>
  <si>
    <t>714991116</t>
  </si>
  <si>
    <t>zajištění odběru a zkoušek vzorku betonu na odvrtaném jádru, 2 ks, (zkouška na dodržení parametrů)</t>
  </si>
  <si>
    <t>18</t>
  </si>
  <si>
    <t>09968</t>
  </si>
  <si>
    <t>Čištění vozovek splachováním vodou povrchu podkladu nebo krytu živičného, betonového nebo dlážděného</t>
  </si>
  <si>
    <t>1578407086</t>
  </si>
  <si>
    <t>čištění během stavby vodou z mobilních zdrojů (dle potřeby)</t>
  </si>
  <si>
    <t>19</t>
  </si>
  <si>
    <t>09991</t>
  </si>
  <si>
    <t>Zajištění fotodokumentace veškerých konstrukcí, které budou v průběhu výstavby skryty nebo zakryty</t>
  </si>
  <si>
    <t>-2101201094</t>
  </si>
  <si>
    <t>20</t>
  </si>
  <si>
    <t>099911</t>
  </si>
  <si>
    <t>Zajištění vedení průběžné evidence odpadů</t>
  </si>
  <si>
    <t>978846208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</si>
</sst>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251201" TargetMode="External" /><Relationship Id="rId2" Type="http://schemas.openxmlformats.org/officeDocument/2006/relationships/hyperlink" Target="https://podminky.urs.cz/item/CS_URS_2025_01/112155311" TargetMode="External" /><Relationship Id="rId3" Type="http://schemas.openxmlformats.org/officeDocument/2006/relationships/hyperlink" Target="https://podminky.urs.cz/item/CS_URS_2025_01/114203104" TargetMode="External" /><Relationship Id="rId4" Type="http://schemas.openxmlformats.org/officeDocument/2006/relationships/hyperlink" Target="https://podminky.urs.cz/item/CS_URS_2025_01/114253301" TargetMode="External" /><Relationship Id="rId5" Type="http://schemas.openxmlformats.org/officeDocument/2006/relationships/hyperlink" Target="https://podminky.urs.cz/item/CS_URS_2025_01/124353100" TargetMode="External" /><Relationship Id="rId6" Type="http://schemas.openxmlformats.org/officeDocument/2006/relationships/hyperlink" Target="https://podminky.urs.cz/item/CS_URS_2025_01/127751111" TargetMode="External" /><Relationship Id="rId7" Type="http://schemas.openxmlformats.org/officeDocument/2006/relationships/hyperlink" Target="https://podminky.urs.cz/item/CS_URS_2025_01/132351252" TargetMode="External" /><Relationship Id="rId8" Type="http://schemas.openxmlformats.org/officeDocument/2006/relationships/hyperlink" Target="https://podminky.urs.cz/item/CS_URS_2025_01/162251122" TargetMode="External" /><Relationship Id="rId9" Type="http://schemas.openxmlformats.org/officeDocument/2006/relationships/hyperlink" Target="https://podminky.urs.cz/item/CS_URS_2025_01/174152101" TargetMode="External" /><Relationship Id="rId10" Type="http://schemas.openxmlformats.org/officeDocument/2006/relationships/hyperlink" Target="https://podminky.urs.cz/item/CS_URS_2025_01/463212191" TargetMode="External" /><Relationship Id="rId11" Type="http://schemas.openxmlformats.org/officeDocument/2006/relationships/hyperlink" Target="https://podminky.urs.cz/item/CS_URS_2025_01/998332011" TargetMode="External" /><Relationship Id="rId1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3212191" TargetMode="External" /><Relationship Id="rId2" Type="http://schemas.openxmlformats.org/officeDocument/2006/relationships/hyperlink" Target="https://podminky.urs.cz/item/CS_URS_2025_01/998332011" TargetMode="External" /><Relationship Id="rId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32451251" TargetMode="External" /><Relationship Id="rId2" Type="http://schemas.openxmlformats.org/officeDocument/2006/relationships/hyperlink" Target="https://podminky.urs.cz/item/CS_URS_2025_01/174152101" TargetMode="External" /><Relationship Id="rId3" Type="http://schemas.openxmlformats.org/officeDocument/2006/relationships/hyperlink" Target="https://podminky.urs.cz/item/CS_URS_2025_01/274326231" TargetMode="External" /><Relationship Id="rId4" Type="http://schemas.openxmlformats.org/officeDocument/2006/relationships/hyperlink" Target="https://podminky.urs.cz/item/CS_URS_2025_01/274356021" TargetMode="External" /><Relationship Id="rId5" Type="http://schemas.openxmlformats.org/officeDocument/2006/relationships/hyperlink" Target="https://podminky.urs.cz/item/CS_URS_2025_01/274356022" TargetMode="External" /><Relationship Id="rId6" Type="http://schemas.openxmlformats.org/officeDocument/2006/relationships/hyperlink" Target="https://podminky.urs.cz/item/CS_URS_2025_01/463212191" TargetMode="External" /><Relationship Id="rId7" Type="http://schemas.openxmlformats.org/officeDocument/2006/relationships/hyperlink" Target="https://podminky.urs.cz/item/CS_URS_2025_01/467510111" TargetMode="External" /><Relationship Id="rId8" Type="http://schemas.openxmlformats.org/officeDocument/2006/relationships/hyperlink" Target="https://podminky.urs.cz/item/CS_URS_2025_01/463451114" TargetMode="External" /><Relationship Id="rId9" Type="http://schemas.openxmlformats.org/officeDocument/2006/relationships/hyperlink" Target="https://podminky.urs.cz/item/CS_URS_2025_01/966045111" TargetMode="External" /><Relationship Id="rId10" Type="http://schemas.openxmlformats.org/officeDocument/2006/relationships/hyperlink" Target="https://podminky.urs.cz/item/CS_URS_2025_01/998332011" TargetMode="External" /><Relationship Id="rId1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30</v>
      </c>
      <c r="AL11" s="22"/>
      <c r="AM11" s="22"/>
      <c r="AN11" s="27" t="s">
        <v>28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30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34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30</v>
      </c>
      <c r="AL17" s="22"/>
      <c r="AM17" s="22"/>
      <c r="AN17" s="27" t="s">
        <v>36</v>
      </c>
      <c r="AO17" s="22"/>
      <c r="AP17" s="22"/>
      <c r="AQ17" s="22"/>
      <c r="AR17" s="20"/>
      <c r="BE17" s="31"/>
      <c r="BS17" s="17" t="s">
        <v>37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28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30</v>
      </c>
      <c r="AL20" s="22"/>
      <c r="AM20" s="22"/>
      <c r="AN20" s="27" t="s">
        <v>28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45</v>
      </c>
      <c r="AL28" s="45"/>
      <c r="AM28" s="45"/>
      <c r="AN28" s="45"/>
      <c r="AO28" s="45"/>
      <c r="AP28" s="40"/>
      <c r="AQ28" s="40"/>
      <c r="AR28" s="44"/>
      <c r="BE28" s="31"/>
    </row>
    <row r="29" hidden="1" s="3" customFormat="1" ht="14.4" customHeight="1">
      <c r="A29" s="3"/>
      <c r="B29" s="46"/>
      <c r="C29" s="47"/>
      <c r="D29" s="32" t="s">
        <v>46</v>
      </c>
      <c r="E29" s="47"/>
      <c r="F29" s="32" t="s">
        <v>47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hidden="1" s="3" customFormat="1" ht="14.4" customHeight="1">
      <c r="A30" s="3"/>
      <c r="B30" s="46"/>
      <c r="C30" s="47"/>
      <c r="D30" s="47"/>
      <c r="E30" s="47"/>
      <c r="F30" s="32" t="s">
        <v>48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s="3" customFormat="1" ht="14.4" customHeight="1">
      <c r="A31" s="3"/>
      <c r="B31" s="46"/>
      <c r="C31" s="47"/>
      <c r="D31" s="52" t="s">
        <v>46</v>
      </c>
      <c r="E31" s="47"/>
      <c r="F31" s="32" t="s">
        <v>49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s="3" customFormat="1" ht="14.4" customHeight="1">
      <c r="A32" s="3"/>
      <c r="B32" s="46"/>
      <c r="C32" s="47"/>
      <c r="D32" s="47"/>
      <c r="E32" s="47"/>
      <c r="F32" s="32" t="s">
        <v>50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51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4"/>
      <c r="BE37" s="38"/>
    </row>
    <row r="41" s="2" customFormat="1" ht="6.96" customHeight="1">
      <c r="A41" s="38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4"/>
      <c r="BE41" s="38"/>
    </row>
    <row r="42" s="2" customFormat="1" ht="24.96" customHeight="1">
      <c r="A42" s="38"/>
      <c r="B42" s="39"/>
      <c r="C42" s="23" t="s">
        <v>55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4"/>
      <c r="C44" s="32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104845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Oleška, Heřmanice, obnova koryta v ř. km 2,000 - 2,500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72" t="str">
        <f>IF(K8="","",K8)</f>
        <v>Heřmanice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73" t="str">
        <f>IF(AN8= "","",AN8)</f>
        <v>18.6.2025</v>
      </c>
      <c r="AN47" s="73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25.65" customHeight="1">
      <c r="A49" s="38"/>
      <c r="B49" s="39"/>
      <c r="C49" s="32" t="s">
        <v>26</v>
      </c>
      <c r="D49" s="40"/>
      <c r="E49" s="40"/>
      <c r="F49" s="40"/>
      <c r="G49" s="40"/>
      <c r="H49" s="40"/>
      <c r="I49" s="40"/>
      <c r="J49" s="40"/>
      <c r="K49" s="40"/>
      <c r="L49" s="65" t="str">
        <f>IF(E11= "","",E11)</f>
        <v>Povodí Labe, státní podnik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4" t="str">
        <f>IF(E17="","",E17)</f>
        <v>Povodí Labe, státní podnik, OIČ</v>
      </c>
      <c r="AN49" s="65"/>
      <c r="AO49" s="65"/>
      <c r="AP49" s="65"/>
      <c r="AQ49" s="40"/>
      <c r="AR49" s="44"/>
      <c r="AS49" s="75" t="s">
        <v>56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5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38</v>
      </c>
      <c r="AJ50" s="40"/>
      <c r="AK50" s="40"/>
      <c r="AL50" s="40"/>
      <c r="AM50" s="74" t="str">
        <f>IF(E20="","",E20)</f>
        <v>Ing. Eva Morkesová</v>
      </c>
      <c r="AN50" s="65"/>
      <c r="AO50" s="65"/>
      <c r="AP50" s="65"/>
      <c r="AQ50" s="40"/>
      <c r="AR50" s="44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8"/>
    </row>
    <row r="52" s="2" customFormat="1" ht="29.28" customHeight="1">
      <c r="A52" s="38"/>
      <c r="B52" s="39"/>
      <c r="C52" s="87" t="s">
        <v>57</v>
      </c>
      <c r="D52" s="88"/>
      <c r="E52" s="88"/>
      <c r="F52" s="88"/>
      <c r="G52" s="88"/>
      <c r="H52" s="89"/>
      <c r="I52" s="90" t="s">
        <v>58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59</v>
      </c>
      <c r="AH52" s="88"/>
      <c r="AI52" s="88"/>
      <c r="AJ52" s="88"/>
      <c r="AK52" s="88"/>
      <c r="AL52" s="88"/>
      <c r="AM52" s="88"/>
      <c r="AN52" s="90" t="s">
        <v>60</v>
      </c>
      <c r="AO52" s="88"/>
      <c r="AP52" s="88"/>
      <c r="AQ52" s="92" t="s">
        <v>61</v>
      </c>
      <c r="AR52" s="44"/>
      <c r="AS52" s="93" t="s">
        <v>62</v>
      </c>
      <c r="AT52" s="94" t="s">
        <v>63</v>
      </c>
      <c r="AU52" s="94" t="s">
        <v>64</v>
      </c>
      <c r="AV52" s="94" t="s">
        <v>65</v>
      </c>
      <c r="AW52" s="94" t="s">
        <v>66</v>
      </c>
      <c r="AX52" s="94" t="s">
        <v>67</v>
      </c>
      <c r="AY52" s="94" t="s">
        <v>68</v>
      </c>
      <c r="AZ52" s="94" t="s">
        <v>69</v>
      </c>
      <c r="BA52" s="94" t="s">
        <v>70</v>
      </c>
      <c r="BB52" s="94" t="s">
        <v>71</v>
      </c>
      <c r="BC52" s="94" t="s">
        <v>72</v>
      </c>
      <c r="BD52" s="95" t="s">
        <v>73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8"/>
    </row>
    <row r="54" s="6" customFormat="1" ht="32.4" customHeight="1">
      <c r="A54" s="6"/>
      <c r="B54" s="99"/>
      <c r="C54" s="100" t="s">
        <v>74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ROUND(SUM(AG55:AG58),2)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28</v>
      </c>
      <c r="AR54" s="105"/>
      <c r="AS54" s="106">
        <f>ROUND(SUM(AS55:AS58),2)</f>
        <v>0</v>
      </c>
      <c r="AT54" s="107">
        <f>ROUND(SUM(AV54:AW54),2)</f>
        <v>0</v>
      </c>
      <c r="AU54" s="108">
        <f>ROUND(SUM(AU55:AU58),5)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ROUND(SUM(AZ55:AZ58),2)</f>
        <v>0</v>
      </c>
      <c r="BA54" s="107">
        <f>ROUND(SUM(BA55:BA58),2)</f>
        <v>0</v>
      </c>
      <c r="BB54" s="107">
        <f>ROUND(SUM(BB55:BB58),2)</f>
        <v>0</v>
      </c>
      <c r="BC54" s="107">
        <f>ROUND(SUM(BC55:BC58),2)</f>
        <v>0</v>
      </c>
      <c r="BD54" s="109">
        <f>ROUND(SUM(BD55:BD58),2)</f>
        <v>0</v>
      </c>
      <c r="BE54" s="6"/>
      <c r="BS54" s="110" t="s">
        <v>75</v>
      </c>
      <c r="BT54" s="110" t="s">
        <v>76</v>
      </c>
      <c r="BU54" s="111" t="s">
        <v>77</v>
      </c>
      <c r="BV54" s="110" t="s">
        <v>78</v>
      </c>
      <c r="BW54" s="110" t="s">
        <v>5</v>
      </c>
      <c r="BX54" s="110" t="s">
        <v>79</v>
      </c>
      <c r="CL54" s="110" t="s">
        <v>19</v>
      </c>
    </row>
    <row r="55" s="7" customFormat="1" ht="16.5" customHeight="1">
      <c r="A55" s="112" t="s">
        <v>80</v>
      </c>
      <c r="B55" s="113"/>
      <c r="C55" s="114"/>
      <c r="D55" s="115" t="s">
        <v>81</v>
      </c>
      <c r="E55" s="115"/>
      <c r="F55" s="115"/>
      <c r="G55" s="115"/>
      <c r="H55" s="115"/>
      <c r="I55" s="116"/>
      <c r="J55" s="115" t="s">
        <v>82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01 - Obnova rovnaniny 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83</v>
      </c>
      <c r="AR55" s="119"/>
      <c r="AS55" s="120">
        <v>0</v>
      </c>
      <c r="AT55" s="121">
        <f>ROUND(SUM(AV55:AW55),2)</f>
        <v>0</v>
      </c>
      <c r="AU55" s="122">
        <f>'SO 01 - Obnova rovnaniny ...'!P84</f>
        <v>0</v>
      </c>
      <c r="AV55" s="121">
        <f>'SO 01 - Obnova rovnaniny ...'!J33</f>
        <v>0</v>
      </c>
      <c r="AW55" s="121">
        <f>'SO 01 - Obnova rovnaniny ...'!J34</f>
        <v>0</v>
      </c>
      <c r="AX55" s="121">
        <f>'SO 01 - Obnova rovnaniny ...'!J35</f>
        <v>0</v>
      </c>
      <c r="AY55" s="121">
        <f>'SO 01 - Obnova rovnaniny ...'!J36</f>
        <v>0</v>
      </c>
      <c r="AZ55" s="121">
        <f>'SO 01 - Obnova rovnaniny ...'!F33</f>
        <v>0</v>
      </c>
      <c r="BA55" s="121">
        <f>'SO 01 - Obnova rovnaniny ...'!F34</f>
        <v>0</v>
      </c>
      <c r="BB55" s="121">
        <f>'SO 01 - Obnova rovnaniny ...'!F35</f>
        <v>0</v>
      </c>
      <c r="BC55" s="121">
        <f>'SO 01 - Obnova rovnaniny ...'!F36</f>
        <v>0</v>
      </c>
      <c r="BD55" s="123">
        <f>'SO 01 - Obnova rovnaniny ...'!F37</f>
        <v>0</v>
      </c>
      <c r="BE55" s="7"/>
      <c r="BT55" s="124" t="s">
        <v>84</v>
      </c>
      <c r="BV55" s="124" t="s">
        <v>78</v>
      </c>
      <c r="BW55" s="124" t="s">
        <v>85</v>
      </c>
      <c r="BX55" s="124" t="s">
        <v>5</v>
      </c>
      <c r="CL55" s="124" t="s">
        <v>19</v>
      </c>
      <c r="CM55" s="124" t="s">
        <v>86</v>
      </c>
    </row>
    <row r="56" s="7" customFormat="1" ht="16.5" customHeight="1">
      <c r="A56" s="112" t="s">
        <v>80</v>
      </c>
      <c r="B56" s="113"/>
      <c r="C56" s="114"/>
      <c r="D56" s="115" t="s">
        <v>87</v>
      </c>
      <c r="E56" s="115"/>
      <c r="F56" s="115"/>
      <c r="G56" s="115"/>
      <c r="H56" s="115"/>
      <c r="I56" s="116"/>
      <c r="J56" s="115" t="s">
        <v>88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02 - Odstranění nánosů...'!J30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83</v>
      </c>
      <c r="AR56" s="119"/>
      <c r="AS56" s="120">
        <v>0</v>
      </c>
      <c r="AT56" s="121">
        <f>ROUND(SUM(AV56:AW56),2)</f>
        <v>0</v>
      </c>
      <c r="AU56" s="122">
        <f>'SO 02 - Odstranění nánosů...'!P84</f>
        <v>0</v>
      </c>
      <c r="AV56" s="121">
        <f>'SO 02 - Odstranění nánosů...'!J33</f>
        <v>0</v>
      </c>
      <c r="AW56" s="121">
        <f>'SO 02 - Odstranění nánosů...'!J34</f>
        <v>0</v>
      </c>
      <c r="AX56" s="121">
        <f>'SO 02 - Odstranění nánosů...'!J35</f>
        <v>0</v>
      </c>
      <c r="AY56" s="121">
        <f>'SO 02 - Odstranění nánosů...'!J36</f>
        <v>0</v>
      </c>
      <c r="AZ56" s="121">
        <f>'SO 02 - Odstranění nánosů...'!F33</f>
        <v>0</v>
      </c>
      <c r="BA56" s="121">
        <f>'SO 02 - Odstranění nánosů...'!F34</f>
        <v>0</v>
      </c>
      <c r="BB56" s="121">
        <f>'SO 02 - Odstranění nánosů...'!F35</f>
        <v>0</v>
      </c>
      <c r="BC56" s="121">
        <f>'SO 02 - Odstranění nánosů...'!F36</f>
        <v>0</v>
      </c>
      <c r="BD56" s="123">
        <f>'SO 02 - Odstranění nánosů...'!F37</f>
        <v>0</v>
      </c>
      <c r="BE56" s="7"/>
      <c r="BT56" s="124" t="s">
        <v>84</v>
      </c>
      <c r="BV56" s="124" t="s">
        <v>78</v>
      </c>
      <c r="BW56" s="124" t="s">
        <v>89</v>
      </c>
      <c r="BX56" s="124" t="s">
        <v>5</v>
      </c>
      <c r="CL56" s="124" t="s">
        <v>19</v>
      </c>
      <c r="CM56" s="124" t="s">
        <v>86</v>
      </c>
    </row>
    <row r="57" s="7" customFormat="1" ht="16.5" customHeight="1">
      <c r="A57" s="112" t="s">
        <v>80</v>
      </c>
      <c r="B57" s="113"/>
      <c r="C57" s="114"/>
      <c r="D57" s="115" t="s">
        <v>90</v>
      </c>
      <c r="E57" s="115"/>
      <c r="F57" s="115"/>
      <c r="G57" s="115"/>
      <c r="H57" s="115"/>
      <c r="I57" s="116"/>
      <c r="J57" s="115" t="s">
        <v>91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03 - Obnova prahu ř. k...'!J30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83</v>
      </c>
      <c r="AR57" s="119"/>
      <c r="AS57" s="120">
        <v>0</v>
      </c>
      <c r="AT57" s="121">
        <f>ROUND(SUM(AV57:AW57),2)</f>
        <v>0</v>
      </c>
      <c r="AU57" s="122">
        <f>'SO 03 - Obnova prahu ř. k...'!P85</f>
        <v>0</v>
      </c>
      <c r="AV57" s="121">
        <f>'SO 03 - Obnova prahu ř. k...'!J33</f>
        <v>0</v>
      </c>
      <c r="AW57" s="121">
        <f>'SO 03 - Obnova prahu ř. k...'!J34</f>
        <v>0</v>
      </c>
      <c r="AX57" s="121">
        <f>'SO 03 - Obnova prahu ř. k...'!J35</f>
        <v>0</v>
      </c>
      <c r="AY57" s="121">
        <f>'SO 03 - Obnova prahu ř. k...'!J36</f>
        <v>0</v>
      </c>
      <c r="AZ57" s="121">
        <f>'SO 03 - Obnova prahu ř. k...'!F33</f>
        <v>0</v>
      </c>
      <c r="BA57" s="121">
        <f>'SO 03 - Obnova prahu ř. k...'!F34</f>
        <v>0</v>
      </c>
      <c r="BB57" s="121">
        <f>'SO 03 - Obnova prahu ř. k...'!F35</f>
        <v>0</v>
      </c>
      <c r="BC57" s="121">
        <f>'SO 03 - Obnova prahu ř. k...'!F36</f>
        <v>0</v>
      </c>
      <c r="BD57" s="123">
        <f>'SO 03 - Obnova prahu ř. k...'!F37</f>
        <v>0</v>
      </c>
      <c r="BE57" s="7"/>
      <c r="BT57" s="124" t="s">
        <v>84</v>
      </c>
      <c r="BV57" s="124" t="s">
        <v>78</v>
      </c>
      <c r="BW57" s="124" t="s">
        <v>92</v>
      </c>
      <c r="BX57" s="124" t="s">
        <v>5</v>
      </c>
      <c r="CL57" s="124" t="s">
        <v>19</v>
      </c>
      <c r="CM57" s="124" t="s">
        <v>86</v>
      </c>
    </row>
    <row r="58" s="7" customFormat="1" ht="16.5" customHeight="1">
      <c r="A58" s="112" t="s">
        <v>80</v>
      </c>
      <c r="B58" s="113"/>
      <c r="C58" s="114"/>
      <c r="D58" s="115" t="s">
        <v>93</v>
      </c>
      <c r="E58" s="115"/>
      <c r="F58" s="115"/>
      <c r="G58" s="115"/>
      <c r="H58" s="115"/>
      <c r="I58" s="116"/>
      <c r="J58" s="115" t="s">
        <v>94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'VON - Vedlejší a ostatní 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93</v>
      </c>
      <c r="AR58" s="119"/>
      <c r="AS58" s="125">
        <v>0</v>
      </c>
      <c r="AT58" s="126">
        <f>ROUND(SUM(AV58:AW58),2)</f>
        <v>0</v>
      </c>
      <c r="AU58" s="127">
        <f>'VON - Vedlejší a ostatní ...'!P84</f>
        <v>0</v>
      </c>
      <c r="AV58" s="126">
        <f>'VON - Vedlejší a ostatní ...'!J33</f>
        <v>0</v>
      </c>
      <c r="AW58" s="126">
        <f>'VON - Vedlejší a ostatní ...'!J34</f>
        <v>0</v>
      </c>
      <c r="AX58" s="126">
        <f>'VON - Vedlejší a ostatní ...'!J35</f>
        <v>0</v>
      </c>
      <c r="AY58" s="126">
        <f>'VON - Vedlejší a ostatní ...'!J36</f>
        <v>0</v>
      </c>
      <c r="AZ58" s="126">
        <f>'VON - Vedlejší a ostatní ...'!F33</f>
        <v>0</v>
      </c>
      <c r="BA58" s="126">
        <f>'VON - Vedlejší a ostatní ...'!F34</f>
        <v>0</v>
      </c>
      <c r="BB58" s="126">
        <f>'VON - Vedlejší a ostatní ...'!F35</f>
        <v>0</v>
      </c>
      <c r="BC58" s="126">
        <f>'VON - Vedlejší a ostatní ...'!F36</f>
        <v>0</v>
      </c>
      <c r="BD58" s="128">
        <f>'VON - Vedlejší a ostatní ...'!F37</f>
        <v>0</v>
      </c>
      <c r="BE58" s="7"/>
      <c r="BT58" s="124" t="s">
        <v>84</v>
      </c>
      <c r="BV58" s="124" t="s">
        <v>78</v>
      </c>
      <c r="BW58" s="124" t="s">
        <v>95</v>
      </c>
      <c r="BX58" s="124" t="s">
        <v>5</v>
      </c>
      <c r="CL58" s="124" t="s">
        <v>28</v>
      </c>
      <c r="CM58" s="124" t="s">
        <v>86</v>
      </c>
    </row>
    <row r="59" s="2" customFormat="1" ht="30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sheetProtection sheet="1" formatColumns="0" formatRows="0" objects="1" scenarios="1" spinCount="100000" saltValue="k+XgsKjbko/Al3KpXzOeNpuja2ZDic8jah8+FySYHFKL/5Cs02Fpqsfkn9xTnISBZiVyqUgUnzj5rrbIMTvJHw==" hashValue="kdHUu90gdObsSjZtLii+rVbf55d4yFR+CXJ253LWISNkJ1g5vxQGG1ozuY1AKumYxxvs9UlR52BEWM7UIubbHg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Obnova rovnaniny ...'!C2" display="/"/>
    <hyperlink ref="A56" location="'SO 02 - Odstranění nánosů...'!C2" display="/"/>
    <hyperlink ref="A57" location="'SO 03 - Obnova prahu ř. k...'!C2" display="/"/>
    <hyperlink ref="A58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86</v>
      </c>
    </row>
    <row r="4" hidden="1" s="1" customFormat="1" ht="24.96" customHeight="1">
      <c r="B4" s="20"/>
      <c r="D4" s="131" t="s">
        <v>96</v>
      </c>
      <c r="L4" s="20"/>
      <c r="M4" s="132" t="s">
        <v>10</v>
      </c>
      <c r="AT4" s="17" t="s">
        <v>37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3" t="s">
        <v>16</v>
      </c>
      <c r="L6" s="20"/>
    </row>
    <row r="7" hidden="1" s="1" customFormat="1" ht="16.5" customHeight="1">
      <c r="B7" s="20"/>
      <c r="E7" s="134" t="str">
        <f>'Rekapitulace stavby'!K6</f>
        <v>Oleška, Heřmanice, obnova koryta v ř. km 2,000 - 2,500</v>
      </c>
      <c r="F7" s="133"/>
      <c r="G7" s="133"/>
      <c r="H7" s="133"/>
      <c r="L7" s="20"/>
    </row>
    <row r="8" hidden="1" s="2" customFormat="1" ht="12" customHeight="1">
      <c r="A8" s="38"/>
      <c r="B8" s="44"/>
      <c r="C8" s="38"/>
      <c r="D8" s="133" t="s">
        <v>97</v>
      </c>
      <c r="E8" s="38"/>
      <c r="F8" s="38"/>
      <c r="G8" s="38"/>
      <c r="H8" s="38"/>
      <c r="I8" s="38"/>
      <c r="J8" s="38"/>
      <c r="K8" s="38"/>
      <c r="L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6" t="s">
        <v>98</v>
      </c>
      <c r="F9" s="38"/>
      <c r="G9" s="38"/>
      <c r="H9" s="38"/>
      <c r="I9" s="38"/>
      <c r="J9" s="38"/>
      <c r="K9" s="38"/>
      <c r="L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3" t="s">
        <v>18</v>
      </c>
      <c r="E11" s="38"/>
      <c r="F11" s="137" t="s">
        <v>19</v>
      </c>
      <c r="G11" s="38"/>
      <c r="H11" s="38"/>
      <c r="I11" s="133" t="s">
        <v>20</v>
      </c>
      <c r="J11" s="137" t="s">
        <v>28</v>
      </c>
      <c r="K11" s="38"/>
      <c r="L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3" t="s">
        <v>22</v>
      </c>
      <c r="E12" s="38"/>
      <c r="F12" s="137" t="s">
        <v>23</v>
      </c>
      <c r="G12" s="38"/>
      <c r="H12" s="38"/>
      <c r="I12" s="133" t="s">
        <v>24</v>
      </c>
      <c r="J12" s="138" t="str">
        <f>'Rekapitulace stavby'!AN8</f>
        <v>18.6.2025</v>
      </c>
      <c r="K12" s="38"/>
      <c r="L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3" t="s">
        <v>26</v>
      </c>
      <c r="E14" s="38"/>
      <c r="F14" s="38"/>
      <c r="G14" s="38"/>
      <c r="H14" s="38"/>
      <c r="I14" s="133" t="s">
        <v>27</v>
      </c>
      <c r="J14" s="137" t="s">
        <v>28</v>
      </c>
      <c r="K14" s="38"/>
      <c r="L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7" t="s">
        <v>29</v>
      </c>
      <c r="F15" s="38"/>
      <c r="G15" s="38"/>
      <c r="H15" s="38"/>
      <c r="I15" s="133" t="s">
        <v>30</v>
      </c>
      <c r="J15" s="137" t="s">
        <v>28</v>
      </c>
      <c r="K15" s="38"/>
      <c r="L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3" t="s">
        <v>31</v>
      </c>
      <c r="E17" s="38"/>
      <c r="F17" s="38"/>
      <c r="G17" s="38"/>
      <c r="H17" s="38"/>
      <c r="I17" s="133" t="s">
        <v>27</v>
      </c>
      <c r="J17" s="33" t="str">
        <f>'Rekapitulace stavby'!AN13</f>
        <v>Vyplň údaj</v>
      </c>
      <c r="K17" s="38"/>
      <c r="L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30</v>
      </c>
      <c r="J18" s="33" t="str">
        <f>'Rekapitulace stavby'!AN14</f>
        <v>Vyplň údaj</v>
      </c>
      <c r="K18" s="38"/>
      <c r="L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3" t="s">
        <v>33</v>
      </c>
      <c r="E20" s="38"/>
      <c r="F20" s="38"/>
      <c r="G20" s="38"/>
      <c r="H20" s="38"/>
      <c r="I20" s="133" t="s">
        <v>27</v>
      </c>
      <c r="J20" s="137" t="s">
        <v>34</v>
      </c>
      <c r="K20" s="38"/>
      <c r="L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7" t="s">
        <v>35</v>
      </c>
      <c r="F21" s="38"/>
      <c r="G21" s="38"/>
      <c r="H21" s="38"/>
      <c r="I21" s="133" t="s">
        <v>30</v>
      </c>
      <c r="J21" s="137" t="s">
        <v>36</v>
      </c>
      <c r="K21" s="38"/>
      <c r="L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3" t="s">
        <v>38</v>
      </c>
      <c r="E23" s="38"/>
      <c r="F23" s="38"/>
      <c r="G23" s="38"/>
      <c r="H23" s="38"/>
      <c r="I23" s="133" t="s">
        <v>27</v>
      </c>
      <c r="J23" s="137" t="s">
        <v>28</v>
      </c>
      <c r="K23" s="38"/>
      <c r="L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7" t="s">
        <v>39</v>
      </c>
      <c r="F24" s="38"/>
      <c r="G24" s="38"/>
      <c r="H24" s="38"/>
      <c r="I24" s="133" t="s">
        <v>30</v>
      </c>
      <c r="J24" s="137" t="s">
        <v>28</v>
      </c>
      <c r="K24" s="38"/>
      <c r="L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3" t="s">
        <v>40</v>
      </c>
      <c r="E26" s="38"/>
      <c r="F26" s="38"/>
      <c r="G26" s="38"/>
      <c r="H26" s="38"/>
      <c r="I26" s="38"/>
      <c r="J26" s="38"/>
      <c r="K26" s="38"/>
      <c r="L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71.25" customHeight="1">
      <c r="A27" s="139"/>
      <c r="B27" s="140"/>
      <c r="C27" s="139"/>
      <c r="D27" s="139"/>
      <c r="E27" s="141" t="s">
        <v>41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4" t="s">
        <v>42</v>
      </c>
      <c r="E30" s="38"/>
      <c r="F30" s="38"/>
      <c r="G30" s="38"/>
      <c r="H30" s="38"/>
      <c r="I30" s="38"/>
      <c r="J30" s="145">
        <f>ROUND(J84, 2)</f>
        <v>0</v>
      </c>
      <c r="K30" s="38"/>
      <c r="L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3"/>
      <c r="E31" s="143"/>
      <c r="F31" s="143"/>
      <c r="G31" s="143"/>
      <c r="H31" s="143"/>
      <c r="I31" s="143"/>
      <c r="J31" s="143"/>
      <c r="K31" s="143"/>
      <c r="L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6" t="s">
        <v>44</v>
      </c>
      <c r="G32" s="38"/>
      <c r="H32" s="38"/>
      <c r="I32" s="146" t="s">
        <v>43</v>
      </c>
      <c r="J32" s="146" t="s">
        <v>45</v>
      </c>
      <c r="K32" s="38"/>
      <c r="L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7" t="s">
        <v>46</v>
      </c>
      <c r="E33" s="133" t="s">
        <v>47</v>
      </c>
      <c r="F33" s="148">
        <f>ROUND((SUM(BE84:BE171)),  2)</f>
        <v>0</v>
      </c>
      <c r="G33" s="38"/>
      <c r="H33" s="38"/>
      <c r="I33" s="149">
        <v>0.20999999999999999</v>
      </c>
      <c r="J33" s="148">
        <f>ROUND(((SUM(BE84:BE171))*I33),  2)</f>
        <v>0</v>
      </c>
      <c r="K33" s="38"/>
      <c r="L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3" t="s">
        <v>48</v>
      </c>
      <c r="F34" s="148">
        <f>ROUND((SUM(BF84:BF171)),  2)</f>
        <v>0</v>
      </c>
      <c r="G34" s="38"/>
      <c r="H34" s="38"/>
      <c r="I34" s="149">
        <v>0.12</v>
      </c>
      <c r="J34" s="148">
        <f>ROUND(((SUM(BF84:BF171))*I34),  2)</f>
        <v>0</v>
      </c>
      <c r="K34" s="38"/>
      <c r="L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33" t="s">
        <v>46</v>
      </c>
      <c r="E35" s="133" t="s">
        <v>49</v>
      </c>
      <c r="F35" s="148">
        <f>ROUND((SUM(BG84:BG171)),  2)</f>
        <v>0</v>
      </c>
      <c r="G35" s="38"/>
      <c r="H35" s="38"/>
      <c r="I35" s="149">
        <v>0.20999999999999999</v>
      </c>
      <c r="J35" s="148">
        <f>0</f>
        <v>0</v>
      </c>
      <c r="K35" s="38"/>
      <c r="L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3" t="s">
        <v>50</v>
      </c>
      <c r="F36" s="148">
        <f>ROUND((SUM(BH84:BH171)),  2)</f>
        <v>0</v>
      </c>
      <c r="G36" s="38"/>
      <c r="H36" s="38"/>
      <c r="I36" s="149">
        <v>0.12</v>
      </c>
      <c r="J36" s="148">
        <f>0</f>
        <v>0</v>
      </c>
      <c r="K36" s="38"/>
      <c r="L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51</v>
      </c>
      <c r="F37" s="148">
        <f>ROUND((SUM(BI84:BI171)),  2)</f>
        <v>0</v>
      </c>
      <c r="G37" s="38"/>
      <c r="H37" s="38"/>
      <c r="I37" s="149">
        <v>0</v>
      </c>
      <c r="J37" s="148">
        <f>0</f>
        <v>0</v>
      </c>
      <c r="K37" s="38"/>
      <c r="L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0"/>
      <c r="D39" s="151" t="s">
        <v>52</v>
      </c>
      <c r="E39" s="152"/>
      <c r="F39" s="152"/>
      <c r="G39" s="153" t="s">
        <v>53</v>
      </c>
      <c r="H39" s="154" t="s">
        <v>54</v>
      </c>
      <c r="I39" s="152"/>
      <c r="J39" s="155">
        <f>SUM(J30:J37)</f>
        <v>0</v>
      </c>
      <c r="K39" s="156"/>
      <c r="L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5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1" t="str">
        <f>E7</f>
        <v>Oleška, Heřmanice, obnova koryta v ř. km 2,000 - 2,500</v>
      </c>
      <c r="F48" s="32"/>
      <c r="G48" s="32"/>
      <c r="H48" s="32"/>
      <c r="I48" s="40"/>
      <c r="J48" s="40"/>
      <c r="K48" s="40"/>
      <c r="L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70" t="str">
        <f>E9</f>
        <v>SO 01 - Obnova rovnaniny ř. km 2,400 - 2,500</v>
      </c>
      <c r="F50" s="40"/>
      <c r="G50" s="40"/>
      <c r="H50" s="40"/>
      <c r="I50" s="40"/>
      <c r="J50" s="40"/>
      <c r="K50" s="40"/>
      <c r="L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22</v>
      </c>
      <c r="D52" s="40"/>
      <c r="E52" s="40"/>
      <c r="F52" s="27" t="str">
        <f>F12</f>
        <v>Heřmanice</v>
      </c>
      <c r="G52" s="40"/>
      <c r="H52" s="40"/>
      <c r="I52" s="32" t="s">
        <v>24</v>
      </c>
      <c r="J52" s="73" t="str">
        <f>IF(J12="","",J12)</f>
        <v>18.6.2025</v>
      </c>
      <c r="K52" s="40"/>
      <c r="L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26</v>
      </c>
      <c r="D54" s="40"/>
      <c r="E54" s="40"/>
      <c r="F54" s="27" t="str">
        <f>E15</f>
        <v>Povodí Labe, státní podnik</v>
      </c>
      <c r="G54" s="40"/>
      <c r="H54" s="40"/>
      <c r="I54" s="32" t="s">
        <v>33</v>
      </c>
      <c r="J54" s="36" t="str">
        <f>E21</f>
        <v>Povodí Labe, státní podnik, OIČ</v>
      </c>
      <c r="K54" s="40"/>
      <c r="L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>Ing. Eva Morkesová</v>
      </c>
      <c r="K55" s="40"/>
      <c r="L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2" t="s">
        <v>100</v>
      </c>
      <c r="D57" s="163"/>
      <c r="E57" s="163"/>
      <c r="F57" s="163"/>
      <c r="G57" s="163"/>
      <c r="H57" s="163"/>
      <c r="I57" s="163"/>
      <c r="J57" s="164" t="s">
        <v>101</v>
      </c>
      <c r="K57" s="163"/>
      <c r="L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5" t="s">
        <v>74</v>
      </c>
      <c r="D59" s="40"/>
      <c r="E59" s="40"/>
      <c r="F59" s="40"/>
      <c r="G59" s="40"/>
      <c r="H59" s="40"/>
      <c r="I59" s="40"/>
      <c r="J59" s="103">
        <f>J84</f>
        <v>0</v>
      </c>
      <c r="K59" s="40"/>
      <c r="L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hidden="1" s="9" customFormat="1" ht="24.96" customHeight="1">
      <c r="A60" s="9"/>
      <c r="B60" s="166"/>
      <c r="C60" s="167"/>
      <c r="D60" s="168" t="s">
        <v>103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2"/>
      <c r="C61" s="173"/>
      <c r="D61" s="174" t="s">
        <v>104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2"/>
      <c r="C62" s="173"/>
      <c r="D62" s="174" t="s">
        <v>105</v>
      </c>
      <c r="E62" s="175"/>
      <c r="F62" s="175"/>
      <c r="G62" s="175"/>
      <c r="H62" s="175"/>
      <c r="I62" s="175"/>
      <c r="J62" s="176">
        <f>J143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2"/>
      <c r="C63" s="173"/>
      <c r="D63" s="174" t="s">
        <v>106</v>
      </c>
      <c r="E63" s="175"/>
      <c r="F63" s="175"/>
      <c r="G63" s="175"/>
      <c r="H63" s="175"/>
      <c r="I63" s="175"/>
      <c r="J63" s="176">
        <f>J151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2"/>
      <c r="C64" s="173"/>
      <c r="D64" s="174" t="s">
        <v>107</v>
      </c>
      <c r="E64" s="175"/>
      <c r="F64" s="175"/>
      <c r="G64" s="175"/>
      <c r="H64" s="175"/>
      <c r="I64" s="175"/>
      <c r="J64" s="176">
        <f>J169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108</v>
      </c>
      <c r="D71" s="40"/>
      <c r="E71" s="40"/>
      <c r="F71" s="40"/>
      <c r="G71" s="40"/>
      <c r="H71" s="40"/>
      <c r="I71" s="40"/>
      <c r="J71" s="40"/>
      <c r="K71" s="40"/>
      <c r="L71" s="13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1" t="str">
        <f>E7</f>
        <v>Oleška, Heřmanice, obnova koryta v ř. km 2,000 - 2,500</v>
      </c>
      <c r="F74" s="32"/>
      <c r="G74" s="32"/>
      <c r="H74" s="32"/>
      <c r="I74" s="40"/>
      <c r="J74" s="40"/>
      <c r="K74" s="40"/>
      <c r="L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97</v>
      </c>
      <c r="D75" s="40"/>
      <c r="E75" s="40"/>
      <c r="F75" s="40"/>
      <c r="G75" s="40"/>
      <c r="H75" s="40"/>
      <c r="I75" s="40"/>
      <c r="J75" s="40"/>
      <c r="K75" s="40"/>
      <c r="L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70" t="str">
        <f>E9</f>
        <v>SO 01 - Obnova rovnaniny ř. km 2,400 - 2,500</v>
      </c>
      <c r="F76" s="40"/>
      <c r="G76" s="40"/>
      <c r="H76" s="40"/>
      <c r="I76" s="40"/>
      <c r="J76" s="40"/>
      <c r="K76" s="40"/>
      <c r="L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22</v>
      </c>
      <c r="D78" s="40"/>
      <c r="E78" s="40"/>
      <c r="F78" s="27" t="str">
        <f>F12</f>
        <v>Heřmanice</v>
      </c>
      <c r="G78" s="40"/>
      <c r="H78" s="40"/>
      <c r="I78" s="32" t="s">
        <v>24</v>
      </c>
      <c r="J78" s="73" t="str">
        <f>IF(J12="","",J12)</f>
        <v>18.6.2025</v>
      </c>
      <c r="K78" s="40"/>
      <c r="L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26</v>
      </c>
      <c r="D80" s="40"/>
      <c r="E80" s="40"/>
      <c r="F80" s="27" t="str">
        <f>E15</f>
        <v>Povodí Labe, státní podnik</v>
      </c>
      <c r="G80" s="40"/>
      <c r="H80" s="40"/>
      <c r="I80" s="32" t="s">
        <v>33</v>
      </c>
      <c r="J80" s="36" t="str">
        <f>E21</f>
        <v>Povodí Labe, státní podnik, OIČ</v>
      </c>
      <c r="K80" s="40"/>
      <c r="L80" s="13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31</v>
      </c>
      <c r="D81" s="40"/>
      <c r="E81" s="40"/>
      <c r="F81" s="27" t="str">
        <f>IF(E18="","",E18)</f>
        <v>Vyplň údaj</v>
      </c>
      <c r="G81" s="40"/>
      <c r="H81" s="40"/>
      <c r="I81" s="32" t="s">
        <v>38</v>
      </c>
      <c r="J81" s="36" t="str">
        <f>E24</f>
        <v>Ing. Eva Morkesová</v>
      </c>
      <c r="K81" s="40"/>
      <c r="L81" s="13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8"/>
      <c r="B83" s="179"/>
      <c r="C83" s="180" t="s">
        <v>109</v>
      </c>
      <c r="D83" s="181" t="s">
        <v>61</v>
      </c>
      <c r="E83" s="181" t="s">
        <v>57</v>
      </c>
      <c r="F83" s="181" t="s">
        <v>58</v>
      </c>
      <c r="G83" s="181" t="s">
        <v>110</v>
      </c>
      <c r="H83" s="181" t="s">
        <v>111</v>
      </c>
      <c r="I83" s="181" t="s">
        <v>112</v>
      </c>
      <c r="J83" s="182" t="s">
        <v>101</v>
      </c>
      <c r="K83" s="183" t="s">
        <v>113</v>
      </c>
      <c r="L83" s="184"/>
      <c r="M83" s="93" t="s">
        <v>28</v>
      </c>
      <c r="N83" s="94" t="s">
        <v>46</v>
      </c>
      <c r="O83" s="94" t="s">
        <v>114</v>
      </c>
      <c r="P83" s="94" t="s">
        <v>115</v>
      </c>
      <c r="Q83" s="94" t="s">
        <v>116</v>
      </c>
      <c r="R83" s="94" t="s">
        <v>117</v>
      </c>
      <c r="S83" s="94" t="s">
        <v>118</v>
      </c>
      <c r="T83" s="95" t="s">
        <v>119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8"/>
      <c r="B84" s="39"/>
      <c r="C84" s="100" t="s">
        <v>120</v>
      </c>
      <c r="D84" s="40"/>
      <c r="E84" s="40"/>
      <c r="F84" s="40"/>
      <c r="G84" s="40"/>
      <c r="H84" s="40"/>
      <c r="I84" s="40"/>
      <c r="J84" s="185">
        <f>BK84</f>
        <v>0</v>
      </c>
      <c r="K84" s="40"/>
      <c r="L84" s="44"/>
      <c r="M84" s="96"/>
      <c r="N84" s="186"/>
      <c r="O84" s="97"/>
      <c r="P84" s="187">
        <f>P85</f>
        <v>0</v>
      </c>
      <c r="Q84" s="97"/>
      <c r="R84" s="187">
        <f>R85</f>
        <v>132.274114</v>
      </c>
      <c r="S84" s="97"/>
      <c r="T84" s="188">
        <f>T85</f>
        <v>72.33408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75</v>
      </c>
      <c r="AU84" s="17" t="s">
        <v>102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75</v>
      </c>
      <c r="E85" s="193" t="s">
        <v>121</v>
      </c>
      <c r="F85" s="193" t="s">
        <v>122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P86+P143+P151+P169</f>
        <v>0</v>
      </c>
      <c r="Q85" s="198"/>
      <c r="R85" s="199">
        <f>R86+R143+R151+R169</f>
        <v>132.274114</v>
      </c>
      <c r="S85" s="198"/>
      <c r="T85" s="200">
        <f>T86+T143+T151+T169</f>
        <v>72.33408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84</v>
      </c>
      <c r="AT85" s="202" t="s">
        <v>75</v>
      </c>
      <c r="AU85" s="202" t="s">
        <v>76</v>
      </c>
      <c r="AY85" s="201" t="s">
        <v>123</v>
      </c>
      <c r="BK85" s="203">
        <f>BK86+BK143+BK151+BK169</f>
        <v>0</v>
      </c>
    </row>
    <row r="86" s="12" customFormat="1" ht="22.8" customHeight="1">
      <c r="A86" s="12"/>
      <c r="B86" s="190"/>
      <c r="C86" s="191"/>
      <c r="D86" s="192" t="s">
        <v>75</v>
      </c>
      <c r="E86" s="204" t="s">
        <v>84</v>
      </c>
      <c r="F86" s="204" t="s">
        <v>124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SUM(P87:P142)</f>
        <v>0</v>
      </c>
      <c r="Q86" s="198"/>
      <c r="R86" s="199">
        <f>SUM(R87:R142)</f>
        <v>0</v>
      </c>
      <c r="S86" s="198"/>
      <c r="T86" s="200">
        <f>SUM(T87:T142)</f>
        <v>72.33408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84</v>
      </c>
      <c r="AT86" s="202" t="s">
        <v>75</v>
      </c>
      <c r="AU86" s="202" t="s">
        <v>84</v>
      </c>
      <c r="AY86" s="201" t="s">
        <v>123</v>
      </c>
      <c r="BK86" s="203">
        <f>SUM(BK87:BK142)</f>
        <v>0</v>
      </c>
    </row>
    <row r="87" s="2" customFormat="1" ht="16.5" customHeight="1">
      <c r="A87" s="38"/>
      <c r="B87" s="39"/>
      <c r="C87" s="206" t="s">
        <v>84</v>
      </c>
      <c r="D87" s="206" t="s">
        <v>125</v>
      </c>
      <c r="E87" s="207" t="s">
        <v>126</v>
      </c>
      <c r="F87" s="208" t="s">
        <v>127</v>
      </c>
      <c r="G87" s="209" t="s">
        <v>128</v>
      </c>
      <c r="H87" s="210">
        <v>66</v>
      </c>
      <c r="I87" s="211"/>
      <c r="J87" s="212">
        <f>ROUND(I87*H87,2)</f>
        <v>0</v>
      </c>
      <c r="K87" s="213"/>
      <c r="L87" s="44"/>
      <c r="M87" s="214" t="s">
        <v>28</v>
      </c>
      <c r="N87" s="215" t="s">
        <v>49</v>
      </c>
      <c r="O87" s="85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8" t="s">
        <v>129</v>
      </c>
      <c r="AT87" s="218" t="s">
        <v>125</v>
      </c>
      <c r="AU87" s="218" t="s">
        <v>86</v>
      </c>
      <c r="AY87" s="17" t="s">
        <v>123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7" t="s">
        <v>129</v>
      </c>
      <c r="BK87" s="219">
        <f>ROUND(I87*H87,2)</f>
        <v>0</v>
      </c>
      <c r="BL87" s="17" t="s">
        <v>129</v>
      </c>
      <c r="BM87" s="218" t="s">
        <v>130</v>
      </c>
    </row>
    <row r="88" s="13" customFormat="1">
      <c r="A88" s="13"/>
      <c r="B88" s="220"/>
      <c r="C88" s="221"/>
      <c r="D88" s="222" t="s">
        <v>131</v>
      </c>
      <c r="E88" s="223" t="s">
        <v>28</v>
      </c>
      <c r="F88" s="224" t="s">
        <v>132</v>
      </c>
      <c r="G88" s="221"/>
      <c r="H88" s="223" t="s">
        <v>28</v>
      </c>
      <c r="I88" s="225"/>
      <c r="J88" s="221"/>
      <c r="K88" s="221"/>
      <c r="L88" s="226"/>
      <c r="M88" s="227"/>
      <c r="N88" s="228"/>
      <c r="O88" s="228"/>
      <c r="P88" s="228"/>
      <c r="Q88" s="228"/>
      <c r="R88" s="228"/>
      <c r="S88" s="228"/>
      <c r="T88" s="229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0" t="s">
        <v>131</v>
      </c>
      <c r="AU88" s="230" t="s">
        <v>86</v>
      </c>
      <c r="AV88" s="13" t="s">
        <v>84</v>
      </c>
      <c r="AW88" s="13" t="s">
        <v>37</v>
      </c>
      <c r="AX88" s="13" t="s">
        <v>76</v>
      </c>
      <c r="AY88" s="230" t="s">
        <v>123</v>
      </c>
    </row>
    <row r="89" s="14" customFormat="1">
      <c r="A89" s="14"/>
      <c r="B89" s="231"/>
      <c r="C89" s="232"/>
      <c r="D89" s="222" t="s">
        <v>131</v>
      </c>
      <c r="E89" s="233" t="s">
        <v>28</v>
      </c>
      <c r="F89" s="234" t="s">
        <v>133</v>
      </c>
      <c r="G89" s="232"/>
      <c r="H89" s="235">
        <v>66</v>
      </c>
      <c r="I89" s="236"/>
      <c r="J89" s="232"/>
      <c r="K89" s="232"/>
      <c r="L89" s="237"/>
      <c r="M89" s="238"/>
      <c r="N89" s="239"/>
      <c r="O89" s="239"/>
      <c r="P89" s="239"/>
      <c r="Q89" s="239"/>
      <c r="R89" s="239"/>
      <c r="S89" s="239"/>
      <c r="T89" s="240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1" t="s">
        <v>131</v>
      </c>
      <c r="AU89" s="241" t="s">
        <v>86</v>
      </c>
      <c r="AV89" s="14" t="s">
        <v>86</v>
      </c>
      <c r="AW89" s="14" t="s">
        <v>37</v>
      </c>
      <c r="AX89" s="14" t="s">
        <v>84</v>
      </c>
      <c r="AY89" s="241" t="s">
        <v>123</v>
      </c>
    </row>
    <row r="90" s="2" customFormat="1" ht="49.05" customHeight="1">
      <c r="A90" s="38"/>
      <c r="B90" s="39"/>
      <c r="C90" s="206" t="s">
        <v>86</v>
      </c>
      <c r="D90" s="206" t="s">
        <v>125</v>
      </c>
      <c r="E90" s="207" t="s">
        <v>134</v>
      </c>
      <c r="F90" s="208" t="s">
        <v>135</v>
      </c>
      <c r="G90" s="209" t="s">
        <v>128</v>
      </c>
      <c r="H90" s="210">
        <v>6</v>
      </c>
      <c r="I90" s="211"/>
      <c r="J90" s="212">
        <f>ROUND(I90*H90,2)</f>
        <v>0</v>
      </c>
      <c r="K90" s="213"/>
      <c r="L90" s="44"/>
      <c r="M90" s="214" t="s">
        <v>28</v>
      </c>
      <c r="N90" s="215" t="s">
        <v>49</v>
      </c>
      <c r="O90" s="85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8" t="s">
        <v>129</v>
      </c>
      <c r="AT90" s="218" t="s">
        <v>125</v>
      </c>
      <c r="AU90" s="218" t="s">
        <v>86</v>
      </c>
      <c r="AY90" s="17" t="s">
        <v>123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7" t="s">
        <v>129</v>
      </c>
      <c r="BK90" s="219">
        <f>ROUND(I90*H90,2)</f>
        <v>0</v>
      </c>
      <c r="BL90" s="17" t="s">
        <v>129</v>
      </c>
      <c r="BM90" s="218" t="s">
        <v>136</v>
      </c>
    </row>
    <row r="91" s="2" customFormat="1">
      <c r="A91" s="38"/>
      <c r="B91" s="39"/>
      <c r="C91" s="40"/>
      <c r="D91" s="242" t="s">
        <v>137</v>
      </c>
      <c r="E91" s="40"/>
      <c r="F91" s="243" t="s">
        <v>138</v>
      </c>
      <c r="G91" s="40"/>
      <c r="H91" s="40"/>
      <c r="I91" s="244"/>
      <c r="J91" s="40"/>
      <c r="K91" s="40"/>
      <c r="L91" s="44"/>
      <c r="M91" s="245"/>
      <c r="N91" s="246"/>
      <c r="O91" s="85"/>
      <c r="P91" s="85"/>
      <c r="Q91" s="85"/>
      <c r="R91" s="85"/>
      <c r="S91" s="85"/>
      <c r="T91" s="86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137</v>
      </c>
      <c r="AU91" s="17" t="s">
        <v>86</v>
      </c>
    </row>
    <row r="92" s="13" customFormat="1">
      <c r="A92" s="13"/>
      <c r="B92" s="220"/>
      <c r="C92" s="221"/>
      <c r="D92" s="222" t="s">
        <v>131</v>
      </c>
      <c r="E92" s="223" t="s">
        <v>28</v>
      </c>
      <c r="F92" s="224" t="s">
        <v>139</v>
      </c>
      <c r="G92" s="221"/>
      <c r="H92" s="223" t="s">
        <v>28</v>
      </c>
      <c r="I92" s="225"/>
      <c r="J92" s="221"/>
      <c r="K92" s="221"/>
      <c r="L92" s="226"/>
      <c r="M92" s="227"/>
      <c r="N92" s="228"/>
      <c r="O92" s="228"/>
      <c r="P92" s="228"/>
      <c r="Q92" s="228"/>
      <c r="R92" s="228"/>
      <c r="S92" s="228"/>
      <c r="T92" s="22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0" t="s">
        <v>131</v>
      </c>
      <c r="AU92" s="230" t="s">
        <v>86</v>
      </c>
      <c r="AV92" s="13" t="s">
        <v>84</v>
      </c>
      <c r="AW92" s="13" t="s">
        <v>37</v>
      </c>
      <c r="AX92" s="13" t="s">
        <v>76</v>
      </c>
      <c r="AY92" s="230" t="s">
        <v>123</v>
      </c>
    </row>
    <row r="93" s="14" customFormat="1">
      <c r="A93" s="14"/>
      <c r="B93" s="231"/>
      <c r="C93" s="232"/>
      <c r="D93" s="222" t="s">
        <v>131</v>
      </c>
      <c r="E93" s="233" t="s">
        <v>28</v>
      </c>
      <c r="F93" s="234" t="s">
        <v>140</v>
      </c>
      <c r="G93" s="232"/>
      <c r="H93" s="235">
        <v>6</v>
      </c>
      <c r="I93" s="236"/>
      <c r="J93" s="232"/>
      <c r="K93" s="232"/>
      <c r="L93" s="237"/>
      <c r="M93" s="238"/>
      <c r="N93" s="239"/>
      <c r="O93" s="239"/>
      <c r="P93" s="239"/>
      <c r="Q93" s="239"/>
      <c r="R93" s="239"/>
      <c r="S93" s="239"/>
      <c r="T93" s="240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1" t="s">
        <v>131</v>
      </c>
      <c r="AU93" s="241" t="s">
        <v>86</v>
      </c>
      <c r="AV93" s="14" t="s">
        <v>86</v>
      </c>
      <c r="AW93" s="14" t="s">
        <v>37</v>
      </c>
      <c r="AX93" s="14" t="s">
        <v>84</v>
      </c>
      <c r="AY93" s="241" t="s">
        <v>123</v>
      </c>
    </row>
    <row r="94" s="2" customFormat="1" ht="33" customHeight="1">
      <c r="A94" s="38"/>
      <c r="B94" s="39"/>
      <c r="C94" s="206" t="s">
        <v>141</v>
      </c>
      <c r="D94" s="206" t="s">
        <v>125</v>
      </c>
      <c r="E94" s="207" t="s">
        <v>142</v>
      </c>
      <c r="F94" s="208" t="s">
        <v>143</v>
      </c>
      <c r="G94" s="209" t="s">
        <v>128</v>
      </c>
      <c r="H94" s="210">
        <v>6</v>
      </c>
      <c r="I94" s="211"/>
      <c r="J94" s="212">
        <f>ROUND(I94*H94,2)</f>
        <v>0</v>
      </c>
      <c r="K94" s="213"/>
      <c r="L94" s="44"/>
      <c r="M94" s="214" t="s">
        <v>28</v>
      </c>
      <c r="N94" s="215" t="s">
        <v>49</v>
      </c>
      <c r="O94" s="85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8" t="s">
        <v>129</v>
      </c>
      <c r="AT94" s="218" t="s">
        <v>125</v>
      </c>
      <c r="AU94" s="218" t="s">
        <v>86</v>
      </c>
      <c r="AY94" s="17" t="s">
        <v>123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7" t="s">
        <v>129</v>
      </c>
      <c r="BK94" s="219">
        <f>ROUND(I94*H94,2)</f>
        <v>0</v>
      </c>
      <c r="BL94" s="17" t="s">
        <v>129</v>
      </c>
      <c r="BM94" s="218" t="s">
        <v>144</v>
      </c>
    </row>
    <row r="95" s="2" customFormat="1">
      <c r="A95" s="38"/>
      <c r="B95" s="39"/>
      <c r="C95" s="40"/>
      <c r="D95" s="242" t="s">
        <v>137</v>
      </c>
      <c r="E95" s="40"/>
      <c r="F95" s="243" t="s">
        <v>145</v>
      </c>
      <c r="G95" s="40"/>
      <c r="H95" s="40"/>
      <c r="I95" s="244"/>
      <c r="J95" s="40"/>
      <c r="K95" s="40"/>
      <c r="L95" s="44"/>
      <c r="M95" s="245"/>
      <c r="N95" s="246"/>
      <c r="O95" s="85"/>
      <c r="P95" s="85"/>
      <c r="Q95" s="85"/>
      <c r="R95" s="85"/>
      <c r="S95" s="85"/>
      <c r="T95" s="86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137</v>
      </c>
      <c r="AU95" s="17" t="s">
        <v>86</v>
      </c>
    </row>
    <row r="96" s="13" customFormat="1">
      <c r="A96" s="13"/>
      <c r="B96" s="220"/>
      <c r="C96" s="221"/>
      <c r="D96" s="222" t="s">
        <v>131</v>
      </c>
      <c r="E96" s="223" t="s">
        <v>28</v>
      </c>
      <c r="F96" s="224" t="s">
        <v>146</v>
      </c>
      <c r="G96" s="221"/>
      <c r="H96" s="223" t="s">
        <v>28</v>
      </c>
      <c r="I96" s="225"/>
      <c r="J96" s="221"/>
      <c r="K96" s="221"/>
      <c r="L96" s="226"/>
      <c r="M96" s="227"/>
      <c r="N96" s="228"/>
      <c r="O96" s="228"/>
      <c r="P96" s="228"/>
      <c r="Q96" s="228"/>
      <c r="R96" s="228"/>
      <c r="S96" s="228"/>
      <c r="T96" s="22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0" t="s">
        <v>131</v>
      </c>
      <c r="AU96" s="230" t="s">
        <v>86</v>
      </c>
      <c r="AV96" s="13" t="s">
        <v>84</v>
      </c>
      <c r="AW96" s="13" t="s">
        <v>37</v>
      </c>
      <c r="AX96" s="13" t="s">
        <v>76</v>
      </c>
      <c r="AY96" s="230" t="s">
        <v>123</v>
      </c>
    </row>
    <row r="97" s="14" customFormat="1">
      <c r="A97" s="14"/>
      <c r="B97" s="231"/>
      <c r="C97" s="232"/>
      <c r="D97" s="222" t="s">
        <v>131</v>
      </c>
      <c r="E97" s="233" t="s">
        <v>28</v>
      </c>
      <c r="F97" s="234" t="s">
        <v>140</v>
      </c>
      <c r="G97" s="232"/>
      <c r="H97" s="235">
        <v>6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1" t="s">
        <v>131</v>
      </c>
      <c r="AU97" s="241" t="s">
        <v>86</v>
      </c>
      <c r="AV97" s="14" t="s">
        <v>86</v>
      </c>
      <c r="AW97" s="14" t="s">
        <v>37</v>
      </c>
      <c r="AX97" s="14" t="s">
        <v>84</v>
      </c>
      <c r="AY97" s="241" t="s">
        <v>123</v>
      </c>
    </row>
    <row r="98" s="2" customFormat="1" ht="37.8" customHeight="1">
      <c r="A98" s="38"/>
      <c r="B98" s="39"/>
      <c r="C98" s="206" t="s">
        <v>129</v>
      </c>
      <c r="D98" s="206" t="s">
        <v>125</v>
      </c>
      <c r="E98" s="207" t="s">
        <v>147</v>
      </c>
      <c r="F98" s="208" t="s">
        <v>148</v>
      </c>
      <c r="G98" s="209" t="s">
        <v>149</v>
      </c>
      <c r="H98" s="210">
        <v>39.744</v>
      </c>
      <c r="I98" s="211"/>
      <c r="J98" s="212">
        <f>ROUND(I98*H98,2)</f>
        <v>0</v>
      </c>
      <c r="K98" s="213"/>
      <c r="L98" s="44"/>
      <c r="M98" s="214" t="s">
        <v>28</v>
      </c>
      <c r="N98" s="215" t="s">
        <v>49</v>
      </c>
      <c r="O98" s="85"/>
      <c r="P98" s="216">
        <f>O98*H98</f>
        <v>0</v>
      </c>
      <c r="Q98" s="216">
        <v>0</v>
      </c>
      <c r="R98" s="216">
        <f>Q98*H98</f>
        <v>0</v>
      </c>
      <c r="S98" s="216">
        <v>1.8200000000000001</v>
      </c>
      <c r="T98" s="217">
        <f>S98*H98</f>
        <v>72.33408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8" t="s">
        <v>129</v>
      </c>
      <c r="AT98" s="218" t="s">
        <v>125</v>
      </c>
      <c r="AU98" s="218" t="s">
        <v>86</v>
      </c>
      <c r="AY98" s="17" t="s">
        <v>123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7" t="s">
        <v>129</v>
      </c>
      <c r="BK98" s="219">
        <f>ROUND(I98*H98,2)</f>
        <v>0</v>
      </c>
      <c r="BL98" s="17" t="s">
        <v>129</v>
      </c>
      <c r="BM98" s="218" t="s">
        <v>150</v>
      </c>
    </row>
    <row r="99" s="2" customFormat="1">
      <c r="A99" s="38"/>
      <c r="B99" s="39"/>
      <c r="C99" s="40"/>
      <c r="D99" s="242" t="s">
        <v>137</v>
      </c>
      <c r="E99" s="40"/>
      <c r="F99" s="243" t="s">
        <v>151</v>
      </c>
      <c r="G99" s="40"/>
      <c r="H99" s="40"/>
      <c r="I99" s="244"/>
      <c r="J99" s="40"/>
      <c r="K99" s="40"/>
      <c r="L99" s="44"/>
      <c r="M99" s="245"/>
      <c r="N99" s="246"/>
      <c r="O99" s="85"/>
      <c r="P99" s="85"/>
      <c r="Q99" s="85"/>
      <c r="R99" s="85"/>
      <c r="S99" s="85"/>
      <c r="T99" s="86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137</v>
      </c>
      <c r="AU99" s="17" t="s">
        <v>86</v>
      </c>
    </row>
    <row r="100" s="13" customFormat="1">
      <c r="A100" s="13"/>
      <c r="B100" s="220"/>
      <c r="C100" s="221"/>
      <c r="D100" s="222" t="s">
        <v>131</v>
      </c>
      <c r="E100" s="223" t="s">
        <v>28</v>
      </c>
      <c r="F100" s="224" t="s">
        <v>152</v>
      </c>
      <c r="G100" s="221"/>
      <c r="H100" s="223" t="s">
        <v>28</v>
      </c>
      <c r="I100" s="225"/>
      <c r="J100" s="221"/>
      <c r="K100" s="221"/>
      <c r="L100" s="226"/>
      <c r="M100" s="227"/>
      <c r="N100" s="228"/>
      <c r="O100" s="228"/>
      <c r="P100" s="228"/>
      <c r="Q100" s="228"/>
      <c r="R100" s="228"/>
      <c r="S100" s="228"/>
      <c r="T100" s="22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0" t="s">
        <v>131</v>
      </c>
      <c r="AU100" s="230" t="s">
        <v>86</v>
      </c>
      <c r="AV100" s="13" t="s">
        <v>84</v>
      </c>
      <c r="AW100" s="13" t="s">
        <v>37</v>
      </c>
      <c r="AX100" s="13" t="s">
        <v>76</v>
      </c>
      <c r="AY100" s="230" t="s">
        <v>123</v>
      </c>
    </row>
    <row r="101" s="14" customFormat="1">
      <c r="A101" s="14"/>
      <c r="B101" s="231"/>
      <c r="C101" s="232"/>
      <c r="D101" s="222" t="s">
        <v>131</v>
      </c>
      <c r="E101" s="233" t="s">
        <v>28</v>
      </c>
      <c r="F101" s="234" t="s">
        <v>153</v>
      </c>
      <c r="G101" s="232"/>
      <c r="H101" s="235">
        <v>39.744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1" t="s">
        <v>131</v>
      </c>
      <c r="AU101" s="241" t="s">
        <v>86</v>
      </c>
      <c r="AV101" s="14" t="s">
        <v>86</v>
      </c>
      <c r="AW101" s="14" t="s">
        <v>37</v>
      </c>
      <c r="AX101" s="14" t="s">
        <v>84</v>
      </c>
      <c r="AY101" s="241" t="s">
        <v>123</v>
      </c>
    </row>
    <row r="102" s="2" customFormat="1" ht="49.05" customHeight="1">
      <c r="A102" s="38"/>
      <c r="B102" s="39"/>
      <c r="C102" s="206" t="s">
        <v>154</v>
      </c>
      <c r="D102" s="206" t="s">
        <v>125</v>
      </c>
      <c r="E102" s="207" t="s">
        <v>155</v>
      </c>
      <c r="F102" s="208" t="s">
        <v>156</v>
      </c>
      <c r="G102" s="209" t="s">
        <v>149</v>
      </c>
      <c r="H102" s="210">
        <v>39.774000000000001</v>
      </c>
      <c r="I102" s="211"/>
      <c r="J102" s="212">
        <f>ROUND(I102*H102,2)</f>
        <v>0</v>
      </c>
      <c r="K102" s="213"/>
      <c r="L102" s="44"/>
      <c r="M102" s="214" t="s">
        <v>28</v>
      </c>
      <c r="N102" s="215" t="s">
        <v>49</v>
      </c>
      <c r="O102" s="85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8" t="s">
        <v>129</v>
      </c>
      <c r="AT102" s="218" t="s">
        <v>125</v>
      </c>
      <c r="AU102" s="218" t="s">
        <v>86</v>
      </c>
      <c r="AY102" s="17" t="s">
        <v>123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7" t="s">
        <v>129</v>
      </c>
      <c r="BK102" s="219">
        <f>ROUND(I102*H102,2)</f>
        <v>0</v>
      </c>
      <c r="BL102" s="17" t="s">
        <v>129</v>
      </c>
      <c r="BM102" s="218" t="s">
        <v>157</v>
      </c>
    </row>
    <row r="103" s="2" customFormat="1">
      <c r="A103" s="38"/>
      <c r="B103" s="39"/>
      <c r="C103" s="40"/>
      <c r="D103" s="242" t="s">
        <v>137</v>
      </c>
      <c r="E103" s="40"/>
      <c r="F103" s="243" t="s">
        <v>158</v>
      </c>
      <c r="G103" s="40"/>
      <c r="H103" s="40"/>
      <c r="I103" s="244"/>
      <c r="J103" s="40"/>
      <c r="K103" s="40"/>
      <c r="L103" s="44"/>
      <c r="M103" s="245"/>
      <c r="N103" s="246"/>
      <c r="O103" s="85"/>
      <c r="P103" s="85"/>
      <c r="Q103" s="85"/>
      <c r="R103" s="85"/>
      <c r="S103" s="85"/>
      <c r="T103" s="86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137</v>
      </c>
      <c r="AU103" s="17" t="s">
        <v>86</v>
      </c>
    </row>
    <row r="104" s="13" customFormat="1">
      <c r="A104" s="13"/>
      <c r="B104" s="220"/>
      <c r="C104" s="221"/>
      <c r="D104" s="222" t="s">
        <v>131</v>
      </c>
      <c r="E104" s="223" t="s">
        <v>28</v>
      </c>
      <c r="F104" s="224" t="s">
        <v>159</v>
      </c>
      <c r="G104" s="221"/>
      <c r="H104" s="223" t="s">
        <v>28</v>
      </c>
      <c r="I104" s="225"/>
      <c r="J104" s="221"/>
      <c r="K104" s="221"/>
      <c r="L104" s="226"/>
      <c r="M104" s="227"/>
      <c r="N104" s="228"/>
      <c r="O104" s="228"/>
      <c r="P104" s="228"/>
      <c r="Q104" s="228"/>
      <c r="R104" s="228"/>
      <c r="S104" s="228"/>
      <c r="T104" s="22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0" t="s">
        <v>131</v>
      </c>
      <c r="AU104" s="230" t="s">
        <v>86</v>
      </c>
      <c r="AV104" s="13" t="s">
        <v>84</v>
      </c>
      <c r="AW104" s="13" t="s">
        <v>37</v>
      </c>
      <c r="AX104" s="13" t="s">
        <v>76</v>
      </c>
      <c r="AY104" s="230" t="s">
        <v>123</v>
      </c>
    </row>
    <row r="105" s="14" customFormat="1">
      <c r="A105" s="14"/>
      <c r="B105" s="231"/>
      <c r="C105" s="232"/>
      <c r="D105" s="222" t="s">
        <v>131</v>
      </c>
      <c r="E105" s="233" t="s">
        <v>28</v>
      </c>
      <c r="F105" s="234" t="s">
        <v>160</v>
      </c>
      <c r="G105" s="232"/>
      <c r="H105" s="235">
        <v>39.774000000000001</v>
      </c>
      <c r="I105" s="236"/>
      <c r="J105" s="232"/>
      <c r="K105" s="232"/>
      <c r="L105" s="237"/>
      <c r="M105" s="238"/>
      <c r="N105" s="239"/>
      <c r="O105" s="239"/>
      <c r="P105" s="239"/>
      <c r="Q105" s="239"/>
      <c r="R105" s="239"/>
      <c r="S105" s="239"/>
      <c r="T105" s="24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1" t="s">
        <v>131</v>
      </c>
      <c r="AU105" s="241" t="s">
        <v>86</v>
      </c>
      <c r="AV105" s="14" t="s">
        <v>86</v>
      </c>
      <c r="AW105" s="14" t="s">
        <v>37</v>
      </c>
      <c r="AX105" s="14" t="s">
        <v>84</v>
      </c>
      <c r="AY105" s="241" t="s">
        <v>123</v>
      </c>
    </row>
    <row r="106" s="2" customFormat="1" ht="24.15" customHeight="1">
      <c r="A106" s="38"/>
      <c r="B106" s="39"/>
      <c r="C106" s="206" t="s">
        <v>161</v>
      </c>
      <c r="D106" s="206" t="s">
        <v>125</v>
      </c>
      <c r="E106" s="207" t="s">
        <v>162</v>
      </c>
      <c r="F106" s="208" t="s">
        <v>163</v>
      </c>
      <c r="G106" s="209" t="s">
        <v>149</v>
      </c>
      <c r="H106" s="210">
        <v>10.76</v>
      </c>
      <c r="I106" s="211"/>
      <c r="J106" s="212">
        <f>ROUND(I106*H106,2)</f>
        <v>0</v>
      </c>
      <c r="K106" s="213"/>
      <c r="L106" s="44"/>
      <c r="M106" s="214" t="s">
        <v>28</v>
      </c>
      <c r="N106" s="215" t="s">
        <v>49</v>
      </c>
      <c r="O106" s="85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8" t="s">
        <v>129</v>
      </c>
      <c r="AT106" s="218" t="s">
        <v>125</v>
      </c>
      <c r="AU106" s="218" t="s">
        <v>86</v>
      </c>
      <c r="AY106" s="17" t="s">
        <v>123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7" t="s">
        <v>129</v>
      </c>
      <c r="BK106" s="219">
        <f>ROUND(I106*H106,2)</f>
        <v>0</v>
      </c>
      <c r="BL106" s="17" t="s">
        <v>129</v>
      </c>
      <c r="BM106" s="218" t="s">
        <v>164</v>
      </c>
    </row>
    <row r="107" s="2" customFormat="1">
      <c r="A107" s="38"/>
      <c r="B107" s="39"/>
      <c r="C107" s="40"/>
      <c r="D107" s="242" t="s">
        <v>137</v>
      </c>
      <c r="E107" s="40"/>
      <c r="F107" s="243" t="s">
        <v>165</v>
      </c>
      <c r="G107" s="40"/>
      <c r="H107" s="40"/>
      <c r="I107" s="244"/>
      <c r="J107" s="40"/>
      <c r="K107" s="40"/>
      <c r="L107" s="44"/>
      <c r="M107" s="245"/>
      <c r="N107" s="246"/>
      <c r="O107" s="85"/>
      <c r="P107" s="85"/>
      <c r="Q107" s="85"/>
      <c r="R107" s="85"/>
      <c r="S107" s="85"/>
      <c r="T107" s="86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137</v>
      </c>
      <c r="AU107" s="17" t="s">
        <v>86</v>
      </c>
    </row>
    <row r="108" s="13" customFormat="1">
      <c r="A108" s="13"/>
      <c r="B108" s="220"/>
      <c r="C108" s="221"/>
      <c r="D108" s="222" t="s">
        <v>131</v>
      </c>
      <c r="E108" s="223" t="s">
        <v>28</v>
      </c>
      <c r="F108" s="224" t="s">
        <v>166</v>
      </c>
      <c r="G108" s="221"/>
      <c r="H108" s="223" t="s">
        <v>28</v>
      </c>
      <c r="I108" s="225"/>
      <c r="J108" s="221"/>
      <c r="K108" s="221"/>
      <c r="L108" s="226"/>
      <c r="M108" s="227"/>
      <c r="N108" s="228"/>
      <c r="O108" s="228"/>
      <c r="P108" s="228"/>
      <c r="Q108" s="228"/>
      <c r="R108" s="228"/>
      <c r="S108" s="228"/>
      <c r="T108" s="22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0" t="s">
        <v>131</v>
      </c>
      <c r="AU108" s="230" t="s">
        <v>86</v>
      </c>
      <c r="AV108" s="13" t="s">
        <v>84</v>
      </c>
      <c r="AW108" s="13" t="s">
        <v>37</v>
      </c>
      <c r="AX108" s="13" t="s">
        <v>76</v>
      </c>
      <c r="AY108" s="230" t="s">
        <v>123</v>
      </c>
    </row>
    <row r="109" s="14" customFormat="1">
      <c r="A109" s="14"/>
      <c r="B109" s="231"/>
      <c r="C109" s="232"/>
      <c r="D109" s="222" t="s">
        <v>131</v>
      </c>
      <c r="E109" s="233" t="s">
        <v>28</v>
      </c>
      <c r="F109" s="234" t="s">
        <v>167</v>
      </c>
      <c r="G109" s="232"/>
      <c r="H109" s="235">
        <v>10.76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1" t="s">
        <v>131</v>
      </c>
      <c r="AU109" s="241" t="s">
        <v>86</v>
      </c>
      <c r="AV109" s="14" t="s">
        <v>86</v>
      </c>
      <c r="AW109" s="14" t="s">
        <v>37</v>
      </c>
      <c r="AX109" s="14" t="s">
        <v>84</v>
      </c>
      <c r="AY109" s="241" t="s">
        <v>123</v>
      </c>
    </row>
    <row r="110" s="2" customFormat="1" ht="55.5" customHeight="1">
      <c r="A110" s="38"/>
      <c r="B110" s="39"/>
      <c r="C110" s="206" t="s">
        <v>168</v>
      </c>
      <c r="D110" s="206" t="s">
        <v>125</v>
      </c>
      <c r="E110" s="207" t="s">
        <v>169</v>
      </c>
      <c r="F110" s="208" t="s">
        <v>170</v>
      </c>
      <c r="G110" s="209" t="s">
        <v>149</v>
      </c>
      <c r="H110" s="210">
        <v>14.65</v>
      </c>
      <c r="I110" s="211"/>
      <c r="J110" s="212">
        <f>ROUND(I110*H110,2)</f>
        <v>0</v>
      </c>
      <c r="K110" s="213"/>
      <c r="L110" s="44"/>
      <c r="M110" s="214" t="s">
        <v>28</v>
      </c>
      <c r="N110" s="215" t="s">
        <v>49</v>
      </c>
      <c r="O110" s="85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8" t="s">
        <v>129</v>
      </c>
      <c r="AT110" s="218" t="s">
        <v>125</v>
      </c>
      <c r="AU110" s="218" t="s">
        <v>86</v>
      </c>
      <c r="AY110" s="17" t="s">
        <v>123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7" t="s">
        <v>129</v>
      </c>
      <c r="BK110" s="219">
        <f>ROUND(I110*H110,2)</f>
        <v>0</v>
      </c>
      <c r="BL110" s="17" t="s">
        <v>129</v>
      </c>
      <c r="BM110" s="218" t="s">
        <v>171</v>
      </c>
    </row>
    <row r="111" s="2" customFormat="1">
      <c r="A111" s="38"/>
      <c r="B111" s="39"/>
      <c r="C111" s="40"/>
      <c r="D111" s="242" t="s">
        <v>137</v>
      </c>
      <c r="E111" s="40"/>
      <c r="F111" s="243" t="s">
        <v>172</v>
      </c>
      <c r="G111" s="40"/>
      <c r="H111" s="40"/>
      <c r="I111" s="244"/>
      <c r="J111" s="40"/>
      <c r="K111" s="40"/>
      <c r="L111" s="44"/>
      <c r="M111" s="245"/>
      <c r="N111" s="246"/>
      <c r="O111" s="85"/>
      <c r="P111" s="85"/>
      <c r="Q111" s="85"/>
      <c r="R111" s="85"/>
      <c r="S111" s="85"/>
      <c r="T111" s="86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137</v>
      </c>
      <c r="AU111" s="17" t="s">
        <v>86</v>
      </c>
    </row>
    <row r="112" s="13" customFormat="1">
      <c r="A112" s="13"/>
      <c r="B112" s="220"/>
      <c r="C112" s="221"/>
      <c r="D112" s="222" t="s">
        <v>131</v>
      </c>
      <c r="E112" s="223" t="s">
        <v>28</v>
      </c>
      <c r="F112" s="224" t="s">
        <v>173</v>
      </c>
      <c r="G112" s="221"/>
      <c r="H112" s="223" t="s">
        <v>28</v>
      </c>
      <c r="I112" s="225"/>
      <c r="J112" s="221"/>
      <c r="K112" s="221"/>
      <c r="L112" s="226"/>
      <c r="M112" s="227"/>
      <c r="N112" s="228"/>
      <c r="O112" s="228"/>
      <c r="P112" s="228"/>
      <c r="Q112" s="228"/>
      <c r="R112" s="228"/>
      <c r="S112" s="228"/>
      <c r="T112" s="22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0" t="s">
        <v>131</v>
      </c>
      <c r="AU112" s="230" t="s">
        <v>86</v>
      </c>
      <c r="AV112" s="13" t="s">
        <v>84</v>
      </c>
      <c r="AW112" s="13" t="s">
        <v>37</v>
      </c>
      <c r="AX112" s="13" t="s">
        <v>76</v>
      </c>
      <c r="AY112" s="230" t="s">
        <v>123</v>
      </c>
    </row>
    <row r="113" s="14" customFormat="1">
      <c r="A113" s="14"/>
      <c r="B113" s="231"/>
      <c r="C113" s="232"/>
      <c r="D113" s="222" t="s">
        <v>131</v>
      </c>
      <c r="E113" s="233" t="s">
        <v>28</v>
      </c>
      <c r="F113" s="234" t="s">
        <v>174</v>
      </c>
      <c r="G113" s="232"/>
      <c r="H113" s="235">
        <v>14.65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1" t="s">
        <v>131</v>
      </c>
      <c r="AU113" s="241" t="s">
        <v>86</v>
      </c>
      <c r="AV113" s="14" t="s">
        <v>86</v>
      </c>
      <c r="AW113" s="14" t="s">
        <v>37</v>
      </c>
      <c r="AX113" s="14" t="s">
        <v>84</v>
      </c>
      <c r="AY113" s="241" t="s">
        <v>123</v>
      </c>
    </row>
    <row r="114" s="2" customFormat="1" ht="49.05" customHeight="1">
      <c r="A114" s="38"/>
      <c r="B114" s="39"/>
      <c r="C114" s="206" t="s">
        <v>175</v>
      </c>
      <c r="D114" s="206" t="s">
        <v>125</v>
      </c>
      <c r="E114" s="207" t="s">
        <v>176</v>
      </c>
      <c r="F114" s="208" t="s">
        <v>177</v>
      </c>
      <c r="G114" s="209" t="s">
        <v>149</v>
      </c>
      <c r="H114" s="210">
        <v>45.729999999999997</v>
      </c>
      <c r="I114" s="211"/>
      <c r="J114" s="212">
        <f>ROUND(I114*H114,2)</f>
        <v>0</v>
      </c>
      <c r="K114" s="213"/>
      <c r="L114" s="44"/>
      <c r="M114" s="214" t="s">
        <v>28</v>
      </c>
      <c r="N114" s="215" t="s">
        <v>49</v>
      </c>
      <c r="O114" s="85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8" t="s">
        <v>129</v>
      </c>
      <c r="AT114" s="218" t="s">
        <v>125</v>
      </c>
      <c r="AU114" s="218" t="s">
        <v>86</v>
      </c>
      <c r="AY114" s="17" t="s">
        <v>123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7" t="s">
        <v>129</v>
      </c>
      <c r="BK114" s="219">
        <f>ROUND(I114*H114,2)</f>
        <v>0</v>
      </c>
      <c r="BL114" s="17" t="s">
        <v>129</v>
      </c>
      <c r="BM114" s="218" t="s">
        <v>178</v>
      </c>
    </row>
    <row r="115" s="2" customFormat="1">
      <c r="A115" s="38"/>
      <c r="B115" s="39"/>
      <c r="C115" s="40"/>
      <c r="D115" s="242" t="s">
        <v>137</v>
      </c>
      <c r="E115" s="40"/>
      <c r="F115" s="243" t="s">
        <v>179</v>
      </c>
      <c r="G115" s="40"/>
      <c r="H115" s="40"/>
      <c r="I115" s="244"/>
      <c r="J115" s="40"/>
      <c r="K115" s="40"/>
      <c r="L115" s="44"/>
      <c r="M115" s="245"/>
      <c r="N115" s="246"/>
      <c r="O115" s="85"/>
      <c r="P115" s="85"/>
      <c r="Q115" s="85"/>
      <c r="R115" s="85"/>
      <c r="S115" s="85"/>
      <c r="T115" s="86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137</v>
      </c>
      <c r="AU115" s="17" t="s">
        <v>86</v>
      </c>
    </row>
    <row r="116" s="13" customFormat="1">
      <c r="A116" s="13"/>
      <c r="B116" s="220"/>
      <c r="C116" s="221"/>
      <c r="D116" s="222" t="s">
        <v>131</v>
      </c>
      <c r="E116" s="223" t="s">
        <v>28</v>
      </c>
      <c r="F116" s="224" t="s">
        <v>180</v>
      </c>
      <c r="G116" s="221"/>
      <c r="H116" s="223" t="s">
        <v>28</v>
      </c>
      <c r="I116" s="225"/>
      <c r="J116" s="221"/>
      <c r="K116" s="221"/>
      <c r="L116" s="226"/>
      <c r="M116" s="227"/>
      <c r="N116" s="228"/>
      <c r="O116" s="228"/>
      <c r="P116" s="228"/>
      <c r="Q116" s="228"/>
      <c r="R116" s="228"/>
      <c r="S116" s="228"/>
      <c r="T116" s="22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0" t="s">
        <v>131</v>
      </c>
      <c r="AU116" s="230" t="s">
        <v>86</v>
      </c>
      <c r="AV116" s="13" t="s">
        <v>84</v>
      </c>
      <c r="AW116" s="13" t="s">
        <v>37</v>
      </c>
      <c r="AX116" s="13" t="s">
        <v>76</v>
      </c>
      <c r="AY116" s="230" t="s">
        <v>123</v>
      </c>
    </row>
    <row r="117" s="14" customFormat="1">
      <c r="A117" s="14"/>
      <c r="B117" s="231"/>
      <c r="C117" s="232"/>
      <c r="D117" s="222" t="s">
        <v>131</v>
      </c>
      <c r="E117" s="233" t="s">
        <v>28</v>
      </c>
      <c r="F117" s="234" t="s">
        <v>181</v>
      </c>
      <c r="G117" s="232"/>
      <c r="H117" s="235">
        <v>27.75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1" t="s">
        <v>131</v>
      </c>
      <c r="AU117" s="241" t="s">
        <v>86</v>
      </c>
      <c r="AV117" s="14" t="s">
        <v>86</v>
      </c>
      <c r="AW117" s="14" t="s">
        <v>37</v>
      </c>
      <c r="AX117" s="14" t="s">
        <v>76</v>
      </c>
      <c r="AY117" s="241" t="s">
        <v>123</v>
      </c>
    </row>
    <row r="118" s="13" customFormat="1">
      <c r="A118" s="13"/>
      <c r="B118" s="220"/>
      <c r="C118" s="221"/>
      <c r="D118" s="222" t="s">
        <v>131</v>
      </c>
      <c r="E118" s="223" t="s">
        <v>28</v>
      </c>
      <c r="F118" s="224" t="s">
        <v>182</v>
      </c>
      <c r="G118" s="221"/>
      <c r="H118" s="223" t="s">
        <v>28</v>
      </c>
      <c r="I118" s="225"/>
      <c r="J118" s="221"/>
      <c r="K118" s="221"/>
      <c r="L118" s="226"/>
      <c r="M118" s="227"/>
      <c r="N118" s="228"/>
      <c r="O118" s="228"/>
      <c r="P118" s="228"/>
      <c r="Q118" s="228"/>
      <c r="R118" s="228"/>
      <c r="S118" s="228"/>
      <c r="T118" s="22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0" t="s">
        <v>131</v>
      </c>
      <c r="AU118" s="230" t="s">
        <v>86</v>
      </c>
      <c r="AV118" s="13" t="s">
        <v>84</v>
      </c>
      <c r="AW118" s="13" t="s">
        <v>37</v>
      </c>
      <c r="AX118" s="13" t="s">
        <v>76</v>
      </c>
      <c r="AY118" s="230" t="s">
        <v>123</v>
      </c>
    </row>
    <row r="119" s="14" customFormat="1">
      <c r="A119" s="14"/>
      <c r="B119" s="231"/>
      <c r="C119" s="232"/>
      <c r="D119" s="222" t="s">
        <v>131</v>
      </c>
      <c r="E119" s="233" t="s">
        <v>28</v>
      </c>
      <c r="F119" s="234" t="s">
        <v>183</v>
      </c>
      <c r="G119" s="232"/>
      <c r="H119" s="235">
        <v>16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1" t="s">
        <v>131</v>
      </c>
      <c r="AU119" s="241" t="s">
        <v>86</v>
      </c>
      <c r="AV119" s="14" t="s">
        <v>86</v>
      </c>
      <c r="AW119" s="14" t="s">
        <v>37</v>
      </c>
      <c r="AX119" s="14" t="s">
        <v>76</v>
      </c>
      <c r="AY119" s="241" t="s">
        <v>123</v>
      </c>
    </row>
    <row r="120" s="13" customFormat="1">
      <c r="A120" s="13"/>
      <c r="B120" s="220"/>
      <c r="C120" s="221"/>
      <c r="D120" s="222" t="s">
        <v>131</v>
      </c>
      <c r="E120" s="223" t="s">
        <v>28</v>
      </c>
      <c r="F120" s="224" t="s">
        <v>184</v>
      </c>
      <c r="G120" s="221"/>
      <c r="H120" s="223" t="s">
        <v>28</v>
      </c>
      <c r="I120" s="225"/>
      <c r="J120" s="221"/>
      <c r="K120" s="221"/>
      <c r="L120" s="226"/>
      <c r="M120" s="227"/>
      <c r="N120" s="228"/>
      <c r="O120" s="228"/>
      <c r="P120" s="228"/>
      <c r="Q120" s="228"/>
      <c r="R120" s="228"/>
      <c r="S120" s="228"/>
      <c r="T120" s="22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0" t="s">
        <v>131</v>
      </c>
      <c r="AU120" s="230" t="s">
        <v>86</v>
      </c>
      <c r="AV120" s="13" t="s">
        <v>84</v>
      </c>
      <c r="AW120" s="13" t="s">
        <v>37</v>
      </c>
      <c r="AX120" s="13" t="s">
        <v>76</v>
      </c>
      <c r="AY120" s="230" t="s">
        <v>123</v>
      </c>
    </row>
    <row r="121" s="14" customFormat="1">
      <c r="A121" s="14"/>
      <c r="B121" s="231"/>
      <c r="C121" s="232"/>
      <c r="D121" s="222" t="s">
        <v>131</v>
      </c>
      <c r="E121" s="233" t="s">
        <v>28</v>
      </c>
      <c r="F121" s="234" t="s">
        <v>185</v>
      </c>
      <c r="G121" s="232"/>
      <c r="H121" s="235">
        <v>1.98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1" t="s">
        <v>131</v>
      </c>
      <c r="AU121" s="241" t="s">
        <v>86</v>
      </c>
      <c r="AV121" s="14" t="s">
        <v>86</v>
      </c>
      <c r="AW121" s="14" t="s">
        <v>37</v>
      </c>
      <c r="AX121" s="14" t="s">
        <v>76</v>
      </c>
      <c r="AY121" s="241" t="s">
        <v>123</v>
      </c>
    </row>
    <row r="122" s="15" customFormat="1">
      <c r="A122" s="15"/>
      <c r="B122" s="247"/>
      <c r="C122" s="248"/>
      <c r="D122" s="222" t="s">
        <v>131</v>
      </c>
      <c r="E122" s="249" t="s">
        <v>28</v>
      </c>
      <c r="F122" s="250" t="s">
        <v>186</v>
      </c>
      <c r="G122" s="248"/>
      <c r="H122" s="251">
        <v>45.729999999999997</v>
      </c>
      <c r="I122" s="252"/>
      <c r="J122" s="248"/>
      <c r="K122" s="248"/>
      <c r="L122" s="253"/>
      <c r="M122" s="254"/>
      <c r="N122" s="255"/>
      <c r="O122" s="255"/>
      <c r="P122" s="255"/>
      <c r="Q122" s="255"/>
      <c r="R122" s="255"/>
      <c r="S122" s="255"/>
      <c r="T122" s="256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7" t="s">
        <v>131</v>
      </c>
      <c r="AU122" s="257" t="s">
        <v>86</v>
      </c>
      <c r="AV122" s="15" t="s">
        <v>129</v>
      </c>
      <c r="AW122" s="15" t="s">
        <v>37</v>
      </c>
      <c r="AX122" s="15" t="s">
        <v>84</v>
      </c>
      <c r="AY122" s="257" t="s">
        <v>123</v>
      </c>
    </row>
    <row r="123" s="2" customFormat="1" ht="62.7" customHeight="1">
      <c r="A123" s="38"/>
      <c r="B123" s="39"/>
      <c r="C123" s="206" t="s">
        <v>187</v>
      </c>
      <c r="D123" s="206" t="s">
        <v>125</v>
      </c>
      <c r="E123" s="207" t="s">
        <v>188</v>
      </c>
      <c r="F123" s="208" t="s">
        <v>189</v>
      </c>
      <c r="G123" s="209" t="s">
        <v>149</v>
      </c>
      <c r="H123" s="210">
        <v>124.306</v>
      </c>
      <c r="I123" s="211"/>
      <c r="J123" s="212">
        <f>ROUND(I123*H123,2)</f>
        <v>0</v>
      </c>
      <c r="K123" s="213"/>
      <c r="L123" s="44"/>
      <c r="M123" s="214" t="s">
        <v>28</v>
      </c>
      <c r="N123" s="215" t="s">
        <v>49</v>
      </c>
      <c r="O123" s="85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8" t="s">
        <v>129</v>
      </c>
      <c r="AT123" s="218" t="s">
        <v>125</v>
      </c>
      <c r="AU123" s="218" t="s">
        <v>86</v>
      </c>
      <c r="AY123" s="17" t="s">
        <v>123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7" t="s">
        <v>129</v>
      </c>
      <c r="BK123" s="219">
        <f>ROUND(I123*H123,2)</f>
        <v>0</v>
      </c>
      <c r="BL123" s="17" t="s">
        <v>129</v>
      </c>
      <c r="BM123" s="218" t="s">
        <v>190</v>
      </c>
    </row>
    <row r="124" s="2" customFormat="1">
      <c r="A124" s="38"/>
      <c r="B124" s="39"/>
      <c r="C124" s="40"/>
      <c r="D124" s="242" t="s">
        <v>137</v>
      </c>
      <c r="E124" s="40"/>
      <c r="F124" s="243" t="s">
        <v>191</v>
      </c>
      <c r="G124" s="40"/>
      <c r="H124" s="40"/>
      <c r="I124" s="244"/>
      <c r="J124" s="40"/>
      <c r="K124" s="40"/>
      <c r="L124" s="44"/>
      <c r="M124" s="245"/>
      <c r="N124" s="246"/>
      <c r="O124" s="85"/>
      <c r="P124" s="85"/>
      <c r="Q124" s="85"/>
      <c r="R124" s="85"/>
      <c r="S124" s="85"/>
      <c r="T124" s="86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137</v>
      </c>
      <c r="AU124" s="17" t="s">
        <v>86</v>
      </c>
    </row>
    <row r="125" s="13" customFormat="1">
      <c r="A125" s="13"/>
      <c r="B125" s="220"/>
      <c r="C125" s="221"/>
      <c r="D125" s="222" t="s">
        <v>131</v>
      </c>
      <c r="E125" s="223" t="s">
        <v>28</v>
      </c>
      <c r="F125" s="224" t="s">
        <v>192</v>
      </c>
      <c r="G125" s="221"/>
      <c r="H125" s="223" t="s">
        <v>28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0" t="s">
        <v>131</v>
      </c>
      <c r="AU125" s="230" t="s">
        <v>86</v>
      </c>
      <c r="AV125" s="13" t="s">
        <v>84</v>
      </c>
      <c r="AW125" s="13" t="s">
        <v>37</v>
      </c>
      <c r="AX125" s="13" t="s">
        <v>76</v>
      </c>
      <c r="AY125" s="230" t="s">
        <v>123</v>
      </c>
    </row>
    <row r="126" s="14" customFormat="1">
      <c r="A126" s="14"/>
      <c r="B126" s="231"/>
      <c r="C126" s="232"/>
      <c r="D126" s="222" t="s">
        <v>131</v>
      </c>
      <c r="E126" s="233" t="s">
        <v>28</v>
      </c>
      <c r="F126" s="234" t="s">
        <v>160</v>
      </c>
      <c r="G126" s="232"/>
      <c r="H126" s="235">
        <v>39.774000000000001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1" t="s">
        <v>131</v>
      </c>
      <c r="AU126" s="241" t="s">
        <v>86</v>
      </c>
      <c r="AV126" s="14" t="s">
        <v>86</v>
      </c>
      <c r="AW126" s="14" t="s">
        <v>37</v>
      </c>
      <c r="AX126" s="14" t="s">
        <v>76</v>
      </c>
      <c r="AY126" s="241" t="s">
        <v>123</v>
      </c>
    </row>
    <row r="127" s="13" customFormat="1">
      <c r="A127" s="13"/>
      <c r="B127" s="220"/>
      <c r="C127" s="221"/>
      <c r="D127" s="222" t="s">
        <v>131</v>
      </c>
      <c r="E127" s="223" t="s">
        <v>28</v>
      </c>
      <c r="F127" s="224" t="s">
        <v>193</v>
      </c>
      <c r="G127" s="221"/>
      <c r="H127" s="223" t="s">
        <v>28</v>
      </c>
      <c r="I127" s="225"/>
      <c r="J127" s="221"/>
      <c r="K127" s="221"/>
      <c r="L127" s="226"/>
      <c r="M127" s="227"/>
      <c r="N127" s="228"/>
      <c r="O127" s="228"/>
      <c r="P127" s="228"/>
      <c r="Q127" s="228"/>
      <c r="R127" s="228"/>
      <c r="S127" s="228"/>
      <c r="T127" s="22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0" t="s">
        <v>131</v>
      </c>
      <c r="AU127" s="230" t="s">
        <v>86</v>
      </c>
      <c r="AV127" s="13" t="s">
        <v>84</v>
      </c>
      <c r="AW127" s="13" t="s">
        <v>37</v>
      </c>
      <c r="AX127" s="13" t="s">
        <v>76</v>
      </c>
      <c r="AY127" s="230" t="s">
        <v>123</v>
      </c>
    </row>
    <row r="128" s="14" customFormat="1">
      <c r="A128" s="14"/>
      <c r="B128" s="231"/>
      <c r="C128" s="232"/>
      <c r="D128" s="222" t="s">
        <v>131</v>
      </c>
      <c r="E128" s="233" t="s">
        <v>28</v>
      </c>
      <c r="F128" s="234" t="s">
        <v>194</v>
      </c>
      <c r="G128" s="232"/>
      <c r="H128" s="235">
        <v>20.510000000000002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1" t="s">
        <v>131</v>
      </c>
      <c r="AU128" s="241" t="s">
        <v>86</v>
      </c>
      <c r="AV128" s="14" t="s">
        <v>86</v>
      </c>
      <c r="AW128" s="14" t="s">
        <v>37</v>
      </c>
      <c r="AX128" s="14" t="s">
        <v>76</v>
      </c>
      <c r="AY128" s="241" t="s">
        <v>123</v>
      </c>
    </row>
    <row r="129" s="13" customFormat="1">
      <c r="A129" s="13"/>
      <c r="B129" s="220"/>
      <c r="C129" s="221"/>
      <c r="D129" s="222" t="s">
        <v>131</v>
      </c>
      <c r="E129" s="223" t="s">
        <v>28</v>
      </c>
      <c r="F129" s="224" t="s">
        <v>195</v>
      </c>
      <c r="G129" s="221"/>
      <c r="H129" s="223" t="s">
        <v>28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0" t="s">
        <v>131</v>
      </c>
      <c r="AU129" s="230" t="s">
        <v>86</v>
      </c>
      <c r="AV129" s="13" t="s">
        <v>84</v>
      </c>
      <c r="AW129" s="13" t="s">
        <v>37</v>
      </c>
      <c r="AX129" s="13" t="s">
        <v>76</v>
      </c>
      <c r="AY129" s="230" t="s">
        <v>123</v>
      </c>
    </row>
    <row r="130" s="14" customFormat="1">
      <c r="A130" s="14"/>
      <c r="B130" s="231"/>
      <c r="C130" s="232"/>
      <c r="D130" s="222" t="s">
        <v>131</v>
      </c>
      <c r="E130" s="233" t="s">
        <v>28</v>
      </c>
      <c r="F130" s="234" t="s">
        <v>196</v>
      </c>
      <c r="G130" s="232"/>
      <c r="H130" s="235">
        <v>64.022000000000006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1" t="s">
        <v>131</v>
      </c>
      <c r="AU130" s="241" t="s">
        <v>86</v>
      </c>
      <c r="AV130" s="14" t="s">
        <v>86</v>
      </c>
      <c r="AW130" s="14" t="s">
        <v>37</v>
      </c>
      <c r="AX130" s="14" t="s">
        <v>76</v>
      </c>
      <c r="AY130" s="241" t="s">
        <v>123</v>
      </c>
    </row>
    <row r="131" s="15" customFormat="1">
      <c r="A131" s="15"/>
      <c r="B131" s="247"/>
      <c r="C131" s="248"/>
      <c r="D131" s="222" t="s">
        <v>131</v>
      </c>
      <c r="E131" s="249" t="s">
        <v>28</v>
      </c>
      <c r="F131" s="250" t="s">
        <v>186</v>
      </c>
      <c r="G131" s="248"/>
      <c r="H131" s="251">
        <v>124.30600000000001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7" t="s">
        <v>131</v>
      </c>
      <c r="AU131" s="257" t="s">
        <v>86</v>
      </c>
      <c r="AV131" s="15" t="s">
        <v>129</v>
      </c>
      <c r="AW131" s="15" t="s">
        <v>37</v>
      </c>
      <c r="AX131" s="15" t="s">
        <v>84</v>
      </c>
      <c r="AY131" s="257" t="s">
        <v>123</v>
      </c>
    </row>
    <row r="132" s="2" customFormat="1" ht="55.5" customHeight="1">
      <c r="A132" s="38"/>
      <c r="B132" s="39"/>
      <c r="C132" s="206" t="s">
        <v>197</v>
      </c>
      <c r="D132" s="206" t="s">
        <v>125</v>
      </c>
      <c r="E132" s="207" t="s">
        <v>198</v>
      </c>
      <c r="F132" s="208" t="s">
        <v>199</v>
      </c>
      <c r="G132" s="209" t="s">
        <v>149</v>
      </c>
      <c r="H132" s="210">
        <v>9.5199999999999996</v>
      </c>
      <c r="I132" s="211"/>
      <c r="J132" s="212">
        <f>ROUND(I132*H132,2)</f>
        <v>0</v>
      </c>
      <c r="K132" s="213"/>
      <c r="L132" s="44"/>
      <c r="M132" s="214" t="s">
        <v>28</v>
      </c>
      <c r="N132" s="215" t="s">
        <v>49</v>
      </c>
      <c r="O132" s="85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8" t="s">
        <v>129</v>
      </c>
      <c r="AT132" s="218" t="s">
        <v>125</v>
      </c>
      <c r="AU132" s="218" t="s">
        <v>86</v>
      </c>
      <c r="AY132" s="17" t="s">
        <v>123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7" t="s">
        <v>129</v>
      </c>
      <c r="BK132" s="219">
        <f>ROUND(I132*H132,2)</f>
        <v>0</v>
      </c>
      <c r="BL132" s="17" t="s">
        <v>129</v>
      </c>
      <c r="BM132" s="218" t="s">
        <v>200</v>
      </c>
    </row>
    <row r="133" s="2" customFormat="1">
      <c r="A133" s="38"/>
      <c r="B133" s="39"/>
      <c r="C133" s="40"/>
      <c r="D133" s="242" t="s">
        <v>137</v>
      </c>
      <c r="E133" s="40"/>
      <c r="F133" s="243" t="s">
        <v>201</v>
      </c>
      <c r="G133" s="40"/>
      <c r="H133" s="40"/>
      <c r="I133" s="244"/>
      <c r="J133" s="40"/>
      <c r="K133" s="40"/>
      <c r="L133" s="44"/>
      <c r="M133" s="245"/>
      <c r="N133" s="246"/>
      <c r="O133" s="85"/>
      <c r="P133" s="85"/>
      <c r="Q133" s="85"/>
      <c r="R133" s="85"/>
      <c r="S133" s="85"/>
      <c r="T133" s="86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137</v>
      </c>
      <c r="AU133" s="17" t="s">
        <v>86</v>
      </c>
    </row>
    <row r="134" s="13" customFormat="1">
      <c r="A134" s="13"/>
      <c r="B134" s="220"/>
      <c r="C134" s="221"/>
      <c r="D134" s="222" t="s">
        <v>131</v>
      </c>
      <c r="E134" s="223" t="s">
        <v>28</v>
      </c>
      <c r="F134" s="224" t="s">
        <v>202</v>
      </c>
      <c r="G134" s="221"/>
      <c r="H134" s="223" t="s">
        <v>28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0" t="s">
        <v>131</v>
      </c>
      <c r="AU134" s="230" t="s">
        <v>86</v>
      </c>
      <c r="AV134" s="13" t="s">
        <v>84</v>
      </c>
      <c r="AW134" s="13" t="s">
        <v>37</v>
      </c>
      <c r="AX134" s="13" t="s">
        <v>76</v>
      </c>
      <c r="AY134" s="230" t="s">
        <v>123</v>
      </c>
    </row>
    <row r="135" s="14" customFormat="1">
      <c r="A135" s="14"/>
      <c r="B135" s="231"/>
      <c r="C135" s="232"/>
      <c r="D135" s="222" t="s">
        <v>131</v>
      </c>
      <c r="E135" s="233" t="s">
        <v>28</v>
      </c>
      <c r="F135" s="234" t="s">
        <v>203</v>
      </c>
      <c r="G135" s="232"/>
      <c r="H135" s="235">
        <v>9.5199999999999996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1" t="s">
        <v>131</v>
      </c>
      <c r="AU135" s="241" t="s">
        <v>86</v>
      </c>
      <c r="AV135" s="14" t="s">
        <v>86</v>
      </c>
      <c r="AW135" s="14" t="s">
        <v>37</v>
      </c>
      <c r="AX135" s="14" t="s">
        <v>84</v>
      </c>
      <c r="AY135" s="241" t="s">
        <v>123</v>
      </c>
    </row>
    <row r="136" s="2" customFormat="1" ht="37.8" customHeight="1">
      <c r="A136" s="38"/>
      <c r="B136" s="39"/>
      <c r="C136" s="206" t="s">
        <v>204</v>
      </c>
      <c r="D136" s="206" t="s">
        <v>125</v>
      </c>
      <c r="E136" s="207" t="s">
        <v>205</v>
      </c>
      <c r="F136" s="208" t="s">
        <v>206</v>
      </c>
      <c r="G136" s="209" t="s">
        <v>149</v>
      </c>
      <c r="H136" s="210">
        <v>61.619999999999997</v>
      </c>
      <c r="I136" s="211"/>
      <c r="J136" s="212">
        <f>ROUND(I136*H136,2)</f>
        <v>0</v>
      </c>
      <c r="K136" s="213"/>
      <c r="L136" s="44"/>
      <c r="M136" s="214" t="s">
        <v>28</v>
      </c>
      <c r="N136" s="215" t="s">
        <v>49</v>
      </c>
      <c r="O136" s="85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8" t="s">
        <v>129</v>
      </c>
      <c r="AT136" s="218" t="s">
        <v>125</v>
      </c>
      <c r="AU136" s="218" t="s">
        <v>86</v>
      </c>
      <c r="AY136" s="17" t="s">
        <v>123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7" t="s">
        <v>129</v>
      </c>
      <c r="BK136" s="219">
        <f>ROUND(I136*H136,2)</f>
        <v>0</v>
      </c>
      <c r="BL136" s="17" t="s">
        <v>129</v>
      </c>
      <c r="BM136" s="218" t="s">
        <v>207</v>
      </c>
    </row>
    <row r="137" s="13" customFormat="1">
      <c r="A137" s="13"/>
      <c r="B137" s="220"/>
      <c r="C137" s="221"/>
      <c r="D137" s="222" t="s">
        <v>131</v>
      </c>
      <c r="E137" s="223" t="s">
        <v>28</v>
      </c>
      <c r="F137" s="224" t="s">
        <v>208</v>
      </c>
      <c r="G137" s="221"/>
      <c r="H137" s="223" t="s">
        <v>28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0" t="s">
        <v>131</v>
      </c>
      <c r="AU137" s="230" t="s">
        <v>86</v>
      </c>
      <c r="AV137" s="13" t="s">
        <v>84</v>
      </c>
      <c r="AW137" s="13" t="s">
        <v>37</v>
      </c>
      <c r="AX137" s="13" t="s">
        <v>76</v>
      </c>
      <c r="AY137" s="230" t="s">
        <v>123</v>
      </c>
    </row>
    <row r="138" s="13" customFormat="1">
      <c r="A138" s="13"/>
      <c r="B138" s="220"/>
      <c r="C138" s="221"/>
      <c r="D138" s="222" t="s">
        <v>131</v>
      </c>
      <c r="E138" s="223" t="s">
        <v>28</v>
      </c>
      <c r="F138" s="224" t="s">
        <v>209</v>
      </c>
      <c r="G138" s="221"/>
      <c r="H138" s="223" t="s">
        <v>28</v>
      </c>
      <c r="I138" s="225"/>
      <c r="J138" s="221"/>
      <c r="K138" s="221"/>
      <c r="L138" s="226"/>
      <c r="M138" s="227"/>
      <c r="N138" s="228"/>
      <c r="O138" s="228"/>
      <c r="P138" s="228"/>
      <c r="Q138" s="228"/>
      <c r="R138" s="228"/>
      <c r="S138" s="228"/>
      <c r="T138" s="22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0" t="s">
        <v>131</v>
      </c>
      <c r="AU138" s="230" t="s">
        <v>86</v>
      </c>
      <c r="AV138" s="13" t="s">
        <v>84</v>
      </c>
      <c r="AW138" s="13" t="s">
        <v>37</v>
      </c>
      <c r="AX138" s="13" t="s">
        <v>76</v>
      </c>
      <c r="AY138" s="230" t="s">
        <v>123</v>
      </c>
    </row>
    <row r="139" s="14" customFormat="1">
      <c r="A139" s="14"/>
      <c r="B139" s="231"/>
      <c r="C139" s="232"/>
      <c r="D139" s="222" t="s">
        <v>131</v>
      </c>
      <c r="E139" s="233" t="s">
        <v>28</v>
      </c>
      <c r="F139" s="234" t="s">
        <v>210</v>
      </c>
      <c r="G139" s="232"/>
      <c r="H139" s="235">
        <v>25.41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1" t="s">
        <v>131</v>
      </c>
      <c r="AU139" s="241" t="s">
        <v>86</v>
      </c>
      <c r="AV139" s="14" t="s">
        <v>86</v>
      </c>
      <c r="AW139" s="14" t="s">
        <v>37</v>
      </c>
      <c r="AX139" s="14" t="s">
        <v>76</v>
      </c>
      <c r="AY139" s="241" t="s">
        <v>123</v>
      </c>
    </row>
    <row r="140" s="13" customFormat="1">
      <c r="A140" s="13"/>
      <c r="B140" s="220"/>
      <c r="C140" s="221"/>
      <c r="D140" s="222" t="s">
        <v>131</v>
      </c>
      <c r="E140" s="223" t="s">
        <v>28</v>
      </c>
      <c r="F140" s="224" t="s">
        <v>211</v>
      </c>
      <c r="G140" s="221"/>
      <c r="H140" s="223" t="s">
        <v>28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0" t="s">
        <v>131</v>
      </c>
      <c r="AU140" s="230" t="s">
        <v>86</v>
      </c>
      <c r="AV140" s="13" t="s">
        <v>84</v>
      </c>
      <c r="AW140" s="13" t="s">
        <v>37</v>
      </c>
      <c r="AX140" s="13" t="s">
        <v>76</v>
      </c>
      <c r="AY140" s="230" t="s">
        <v>123</v>
      </c>
    </row>
    <row r="141" s="14" customFormat="1">
      <c r="A141" s="14"/>
      <c r="B141" s="231"/>
      <c r="C141" s="232"/>
      <c r="D141" s="222" t="s">
        <v>131</v>
      </c>
      <c r="E141" s="233" t="s">
        <v>28</v>
      </c>
      <c r="F141" s="234" t="s">
        <v>212</v>
      </c>
      <c r="G141" s="232"/>
      <c r="H141" s="235">
        <v>36.210000000000001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1" t="s">
        <v>131</v>
      </c>
      <c r="AU141" s="241" t="s">
        <v>86</v>
      </c>
      <c r="AV141" s="14" t="s">
        <v>86</v>
      </c>
      <c r="AW141" s="14" t="s">
        <v>37</v>
      </c>
      <c r="AX141" s="14" t="s">
        <v>76</v>
      </c>
      <c r="AY141" s="241" t="s">
        <v>123</v>
      </c>
    </row>
    <row r="142" s="15" customFormat="1">
      <c r="A142" s="15"/>
      <c r="B142" s="247"/>
      <c r="C142" s="248"/>
      <c r="D142" s="222" t="s">
        <v>131</v>
      </c>
      <c r="E142" s="249" t="s">
        <v>28</v>
      </c>
      <c r="F142" s="250" t="s">
        <v>186</v>
      </c>
      <c r="G142" s="248"/>
      <c r="H142" s="251">
        <v>61.620000000000005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7" t="s">
        <v>131</v>
      </c>
      <c r="AU142" s="257" t="s">
        <v>86</v>
      </c>
      <c r="AV142" s="15" t="s">
        <v>129</v>
      </c>
      <c r="AW142" s="15" t="s">
        <v>37</v>
      </c>
      <c r="AX142" s="15" t="s">
        <v>84</v>
      </c>
      <c r="AY142" s="257" t="s">
        <v>123</v>
      </c>
    </row>
    <row r="143" s="12" customFormat="1" ht="22.8" customHeight="1">
      <c r="A143" s="12"/>
      <c r="B143" s="190"/>
      <c r="C143" s="191"/>
      <c r="D143" s="192" t="s">
        <v>75</v>
      </c>
      <c r="E143" s="204" t="s">
        <v>86</v>
      </c>
      <c r="F143" s="204" t="s">
        <v>213</v>
      </c>
      <c r="G143" s="191"/>
      <c r="H143" s="191"/>
      <c r="I143" s="194"/>
      <c r="J143" s="205">
        <f>BK143</f>
        <v>0</v>
      </c>
      <c r="K143" s="191"/>
      <c r="L143" s="196"/>
      <c r="M143" s="197"/>
      <c r="N143" s="198"/>
      <c r="O143" s="198"/>
      <c r="P143" s="199">
        <f>SUM(P144:P150)</f>
        <v>0</v>
      </c>
      <c r="Q143" s="198"/>
      <c r="R143" s="199">
        <f>SUM(R144:R150)</f>
        <v>0.00060999999999999997</v>
      </c>
      <c r="S143" s="198"/>
      <c r="T143" s="200">
        <f>SUM(T144:T150)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1" t="s">
        <v>84</v>
      </c>
      <c r="AT143" s="202" t="s">
        <v>75</v>
      </c>
      <c r="AU143" s="202" t="s">
        <v>84</v>
      </c>
      <c r="AY143" s="201" t="s">
        <v>123</v>
      </c>
      <c r="BK143" s="203">
        <f>SUM(BK144:BK150)</f>
        <v>0</v>
      </c>
    </row>
    <row r="144" s="2" customFormat="1" ht="24.15" customHeight="1">
      <c r="A144" s="38"/>
      <c r="B144" s="39"/>
      <c r="C144" s="258" t="s">
        <v>8</v>
      </c>
      <c r="D144" s="258" t="s">
        <v>214</v>
      </c>
      <c r="E144" s="259" t="s">
        <v>215</v>
      </c>
      <c r="F144" s="260" t="s">
        <v>216</v>
      </c>
      <c r="G144" s="261" t="s">
        <v>217</v>
      </c>
      <c r="H144" s="262">
        <v>1</v>
      </c>
      <c r="I144" s="263"/>
      <c r="J144" s="264">
        <f>ROUND(I144*H144,2)</f>
        <v>0</v>
      </c>
      <c r="K144" s="265"/>
      <c r="L144" s="266"/>
      <c r="M144" s="267" t="s">
        <v>28</v>
      </c>
      <c r="N144" s="268" t="s">
        <v>49</v>
      </c>
      <c r="O144" s="85"/>
      <c r="P144" s="216">
        <f>O144*H144</f>
        <v>0</v>
      </c>
      <c r="Q144" s="216">
        <v>0.00060999999999999997</v>
      </c>
      <c r="R144" s="216">
        <f>Q144*H144</f>
        <v>0.00060999999999999997</v>
      </c>
      <c r="S144" s="216">
        <v>0</v>
      </c>
      <c r="T144" s="21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8" t="s">
        <v>175</v>
      </c>
      <c r="AT144" s="218" t="s">
        <v>214</v>
      </c>
      <c r="AU144" s="218" t="s">
        <v>86</v>
      </c>
      <c r="AY144" s="17" t="s">
        <v>123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7" t="s">
        <v>129</v>
      </c>
      <c r="BK144" s="219">
        <f>ROUND(I144*H144,2)</f>
        <v>0</v>
      </c>
      <c r="BL144" s="17" t="s">
        <v>129</v>
      </c>
      <c r="BM144" s="218" t="s">
        <v>218</v>
      </c>
    </row>
    <row r="145" s="13" customFormat="1">
      <c r="A145" s="13"/>
      <c r="B145" s="220"/>
      <c r="C145" s="221"/>
      <c r="D145" s="222" t="s">
        <v>131</v>
      </c>
      <c r="E145" s="223" t="s">
        <v>28</v>
      </c>
      <c r="F145" s="224" t="s">
        <v>219</v>
      </c>
      <c r="G145" s="221"/>
      <c r="H145" s="223" t="s">
        <v>28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0" t="s">
        <v>131</v>
      </c>
      <c r="AU145" s="230" t="s">
        <v>86</v>
      </c>
      <c r="AV145" s="13" t="s">
        <v>84</v>
      </c>
      <c r="AW145" s="13" t="s">
        <v>37</v>
      </c>
      <c r="AX145" s="13" t="s">
        <v>76</v>
      </c>
      <c r="AY145" s="230" t="s">
        <v>123</v>
      </c>
    </row>
    <row r="146" s="13" customFormat="1">
      <c r="A146" s="13"/>
      <c r="B146" s="220"/>
      <c r="C146" s="221"/>
      <c r="D146" s="222" t="s">
        <v>131</v>
      </c>
      <c r="E146" s="223" t="s">
        <v>28</v>
      </c>
      <c r="F146" s="224" t="s">
        <v>220</v>
      </c>
      <c r="G146" s="221"/>
      <c r="H146" s="223" t="s">
        <v>28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0" t="s">
        <v>131</v>
      </c>
      <c r="AU146" s="230" t="s">
        <v>86</v>
      </c>
      <c r="AV146" s="13" t="s">
        <v>84</v>
      </c>
      <c r="AW146" s="13" t="s">
        <v>37</v>
      </c>
      <c r="AX146" s="13" t="s">
        <v>76</v>
      </c>
      <c r="AY146" s="230" t="s">
        <v>123</v>
      </c>
    </row>
    <row r="147" s="13" customFormat="1">
      <c r="A147" s="13"/>
      <c r="B147" s="220"/>
      <c r="C147" s="221"/>
      <c r="D147" s="222" t="s">
        <v>131</v>
      </c>
      <c r="E147" s="223" t="s">
        <v>28</v>
      </c>
      <c r="F147" s="224" t="s">
        <v>221</v>
      </c>
      <c r="G147" s="221"/>
      <c r="H147" s="223" t="s">
        <v>28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0" t="s">
        <v>131</v>
      </c>
      <c r="AU147" s="230" t="s">
        <v>86</v>
      </c>
      <c r="AV147" s="13" t="s">
        <v>84</v>
      </c>
      <c r="AW147" s="13" t="s">
        <v>37</v>
      </c>
      <c r="AX147" s="13" t="s">
        <v>76</v>
      </c>
      <c r="AY147" s="230" t="s">
        <v>123</v>
      </c>
    </row>
    <row r="148" s="13" customFormat="1">
      <c r="A148" s="13"/>
      <c r="B148" s="220"/>
      <c r="C148" s="221"/>
      <c r="D148" s="222" t="s">
        <v>131</v>
      </c>
      <c r="E148" s="223" t="s">
        <v>28</v>
      </c>
      <c r="F148" s="224" t="s">
        <v>222</v>
      </c>
      <c r="G148" s="221"/>
      <c r="H148" s="223" t="s">
        <v>28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0" t="s">
        <v>131</v>
      </c>
      <c r="AU148" s="230" t="s">
        <v>86</v>
      </c>
      <c r="AV148" s="13" t="s">
        <v>84</v>
      </c>
      <c r="AW148" s="13" t="s">
        <v>37</v>
      </c>
      <c r="AX148" s="13" t="s">
        <v>76</v>
      </c>
      <c r="AY148" s="230" t="s">
        <v>123</v>
      </c>
    </row>
    <row r="149" s="13" customFormat="1">
      <c r="A149" s="13"/>
      <c r="B149" s="220"/>
      <c r="C149" s="221"/>
      <c r="D149" s="222" t="s">
        <v>131</v>
      </c>
      <c r="E149" s="223" t="s">
        <v>28</v>
      </c>
      <c r="F149" s="224" t="s">
        <v>223</v>
      </c>
      <c r="G149" s="221"/>
      <c r="H149" s="223" t="s">
        <v>28</v>
      </c>
      <c r="I149" s="225"/>
      <c r="J149" s="221"/>
      <c r="K149" s="221"/>
      <c r="L149" s="226"/>
      <c r="M149" s="227"/>
      <c r="N149" s="228"/>
      <c r="O149" s="228"/>
      <c r="P149" s="228"/>
      <c r="Q149" s="228"/>
      <c r="R149" s="228"/>
      <c r="S149" s="228"/>
      <c r="T149" s="22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0" t="s">
        <v>131</v>
      </c>
      <c r="AU149" s="230" t="s">
        <v>86</v>
      </c>
      <c r="AV149" s="13" t="s">
        <v>84</v>
      </c>
      <c r="AW149" s="13" t="s">
        <v>37</v>
      </c>
      <c r="AX149" s="13" t="s">
        <v>76</v>
      </c>
      <c r="AY149" s="230" t="s">
        <v>123</v>
      </c>
    </row>
    <row r="150" s="14" customFormat="1">
      <c r="A150" s="14"/>
      <c r="B150" s="231"/>
      <c r="C150" s="232"/>
      <c r="D150" s="222" t="s">
        <v>131</v>
      </c>
      <c r="E150" s="233" t="s">
        <v>28</v>
      </c>
      <c r="F150" s="234" t="s">
        <v>84</v>
      </c>
      <c r="G150" s="232"/>
      <c r="H150" s="235">
        <v>1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1" t="s">
        <v>131</v>
      </c>
      <c r="AU150" s="241" t="s">
        <v>86</v>
      </c>
      <c r="AV150" s="14" t="s">
        <v>86</v>
      </c>
      <c r="AW150" s="14" t="s">
        <v>37</v>
      </c>
      <c r="AX150" s="14" t="s">
        <v>84</v>
      </c>
      <c r="AY150" s="241" t="s">
        <v>123</v>
      </c>
    </row>
    <row r="151" s="12" customFormat="1" ht="22.8" customHeight="1">
      <c r="A151" s="12"/>
      <c r="B151" s="190"/>
      <c r="C151" s="191"/>
      <c r="D151" s="192" t="s">
        <v>75</v>
      </c>
      <c r="E151" s="204" t="s">
        <v>129</v>
      </c>
      <c r="F151" s="204" t="s">
        <v>224</v>
      </c>
      <c r="G151" s="191"/>
      <c r="H151" s="191"/>
      <c r="I151" s="194"/>
      <c r="J151" s="205">
        <f>BK151</f>
        <v>0</v>
      </c>
      <c r="K151" s="191"/>
      <c r="L151" s="196"/>
      <c r="M151" s="197"/>
      <c r="N151" s="198"/>
      <c r="O151" s="198"/>
      <c r="P151" s="199">
        <f>SUM(P152:P168)</f>
        <v>0</v>
      </c>
      <c r="Q151" s="198"/>
      <c r="R151" s="199">
        <f>SUM(R152:R168)</f>
        <v>132.273504</v>
      </c>
      <c r="S151" s="198"/>
      <c r="T151" s="200">
        <f>SUM(T152:T168)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1" t="s">
        <v>84</v>
      </c>
      <c r="AT151" s="202" t="s">
        <v>75</v>
      </c>
      <c r="AU151" s="202" t="s">
        <v>84</v>
      </c>
      <c r="AY151" s="201" t="s">
        <v>123</v>
      </c>
      <c r="BK151" s="203">
        <f>SUM(BK152:BK168)</f>
        <v>0</v>
      </c>
    </row>
    <row r="152" s="2" customFormat="1" ht="49.05" customHeight="1">
      <c r="A152" s="38"/>
      <c r="B152" s="39"/>
      <c r="C152" s="206" t="s">
        <v>225</v>
      </c>
      <c r="D152" s="206" t="s">
        <v>125</v>
      </c>
      <c r="E152" s="207" t="s">
        <v>226</v>
      </c>
      <c r="F152" s="208" t="s">
        <v>227</v>
      </c>
      <c r="G152" s="209" t="s">
        <v>149</v>
      </c>
      <c r="H152" s="210">
        <v>12.942</v>
      </c>
      <c r="I152" s="211"/>
      <c r="J152" s="212">
        <f>ROUND(I152*H152,2)</f>
        <v>0</v>
      </c>
      <c r="K152" s="213"/>
      <c r="L152" s="44"/>
      <c r="M152" s="214" t="s">
        <v>28</v>
      </c>
      <c r="N152" s="215" t="s">
        <v>49</v>
      </c>
      <c r="O152" s="85"/>
      <c r="P152" s="216">
        <f>O152*H152</f>
        <v>0</v>
      </c>
      <c r="Q152" s="216">
        <v>2</v>
      </c>
      <c r="R152" s="216">
        <f>Q152*H152</f>
        <v>25.884</v>
      </c>
      <c r="S152" s="216">
        <v>0</v>
      </c>
      <c r="T152" s="21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8" t="s">
        <v>129</v>
      </c>
      <c r="AT152" s="218" t="s">
        <v>125</v>
      </c>
      <c r="AU152" s="218" t="s">
        <v>86</v>
      </c>
      <c r="AY152" s="17" t="s">
        <v>123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7" t="s">
        <v>129</v>
      </c>
      <c r="BK152" s="219">
        <f>ROUND(I152*H152,2)</f>
        <v>0</v>
      </c>
      <c r="BL152" s="17" t="s">
        <v>129</v>
      </c>
      <c r="BM152" s="218" t="s">
        <v>228</v>
      </c>
    </row>
    <row r="153" s="13" customFormat="1">
      <c r="A153" s="13"/>
      <c r="B153" s="220"/>
      <c r="C153" s="221"/>
      <c r="D153" s="222" t="s">
        <v>131</v>
      </c>
      <c r="E153" s="223" t="s">
        <v>28</v>
      </c>
      <c r="F153" s="224" t="s">
        <v>229</v>
      </c>
      <c r="G153" s="221"/>
      <c r="H153" s="223" t="s">
        <v>28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0" t="s">
        <v>131</v>
      </c>
      <c r="AU153" s="230" t="s">
        <v>86</v>
      </c>
      <c r="AV153" s="13" t="s">
        <v>84</v>
      </c>
      <c r="AW153" s="13" t="s">
        <v>37</v>
      </c>
      <c r="AX153" s="13" t="s">
        <v>76</v>
      </c>
      <c r="AY153" s="230" t="s">
        <v>123</v>
      </c>
    </row>
    <row r="154" s="14" customFormat="1">
      <c r="A154" s="14"/>
      <c r="B154" s="231"/>
      <c r="C154" s="232"/>
      <c r="D154" s="222" t="s">
        <v>131</v>
      </c>
      <c r="E154" s="233" t="s">
        <v>28</v>
      </c>
      <c r="F154" s="234" t="s">
        <v>230</v>
      </c>
      <c r="G154" s="232"/>
      <c r="H154" s="235">
        <v>12.942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1" t="s">
        <v>131</v>
      </c>
      <c r="AU154" s="241" t="s">
        <v>86</v>
      </c>
      <c r="AV154" s="14" t="s">
        <v>86</v>
      </c>
      <c r="AW154" s="14" t="s">
        <v>37</v>
      </c>
      <c r="AX154" s="14" t="s">
        <v>84</v>
      </c>
      <c r="AY154" s="241" t="s">
        <v>123</v>
      </c>
    </row>
    <row r="155" s="2" customFormat="1" ht="37.8" customHeight="1">
      <c r="A155" s="38"/>
      <c r="B155" s="39"/>
      <c r="C155" s="206" t="s">
        <v>231</v>
      </c>
      <c r="D155" s="206" t="s">
        <v>125</v>
      </c>
      <c r="E155" s="207" t="s">
        <v>232</v>
      </c>
      <c r="F155" s="208" t="s">
        <v>233</v>
      </c>
      <c r="G155" s="209" t="s">
        <v>149</v>
      </c>
      <c r="H155" s="210">
        <v>28.280000000000001</v>
      </c>
      <c r="I155" s="211"/>
      <c r="J155" s="212">
        <f>ROUND(I155*H155,2)</f>
        <v>0</v>
      </c>
      <c r="K155" s="213"/>
      <c r="L155" s="44"/>
      <c r="M155" s="214" t="s">
        <v>28</v>
      </c>
      <c r="N155" s="215" t="s">
        <v>49</v>
      </c>
      <c r="O155" s="85"/>
      <c r="P155" s="216">
        <f>O155*H155</f>
        <v>0</v>
      </c>
      <c r="Q155" s="216">
        <v>1.9967999999999999</v>
      </c>
      <c r="R155" s="216">
        <f>Q155*H155</f>
        <v>56.469504000000001</v>
      </c>
      <c r="S155" s="216">
        <v>0</v>
      </c>
      <c r="T155" s="21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8" t="s">
        <v>129</v>
      </c>
      <c r="AT155" s="218" t="s">
        <v>125</v>
      </c>
      <c r="AU155" s="218" t="s">
        <v>86</v>
      </c>
      <c r="AY155" s="17" t="s">
        <v>123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7" t="s">
        <v>129</v>
      </c>
      <c r="BK155" s="219">
        <f>ROUND(I155*H155,2)</f>
        <v>0</v>
      </c>
      <c r="BL155" s="17" t="s">
        <v>129</v>
      </c>
      <c r="BM155" s="218" t="s">
        <v>234</v>
      </c>
    </row>
    <row r="156" s="13" customFormat="1">
      <c r="A156" s="13"/>
      <c r="B156" s="220"/>
      <c r="C156" s="221"/>
      <c r="D156" s="222" t="s">
        <v>131</v>
      </c>
      <c r="E156" s="223" t="s">
        <v>28</v>
      </c>
      <c r="F156" s="224" t="s">
        <v>235</v>
      </c>
      <c r="G156" s="221"/>
      <c r="H156" s="223" t="s">
        <v>28</v>
      </c>
      <c r="I156" s="225"/>
      <c r="J156" s="221"/>
      <c r="K156" s="221"/>
      <c r="L156" s="226"/>
      <c r="M156" s="227"/>
      <c r="N156" s="228"/>
      <c r="O156" s="228"/>
      <c r="P156" s="228"/>
      <c r="Q156" s="228"/>
      <c r="R156" s="228"/>
      <c r="S156" s="228"/>
      <c r="T156" s="22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0" t="s">
        <v>131</v>
      </c>
      <c r="AU156" s="230" t="s">
        <v>86</v>
      </c>
      <c r="AV156" s="13" t="s">
        <v>84</v>
      </c>
      <c r="AW156" s="13" t="s">
        <v>37</v>
      </c>
      <c r="AX156" s="13" t="s">
        <v>76</v>
      </c>
      <c r="AY156" s="230" t="s">
        <v>123</v>
      </c>
    </row>
    <row r="157" s="13" customFormat="1">
      <c r="A157" s="13"/>
      <c r="B157" s="220"/>
      <c r="C157" s="221"/>
      <c r="D157" s="222" t="s">
        <v>131</v>
      </c>
      <c r="E157" s="223" t="s">
        <v>28</v>
      </c>
      <c r="F157" s="224" t="s">
        <v>236</v>
      </c>
      <c r="G157" s="221"/>
      <c r="H157" s="223" t="s">
        <v>28</v>
      </c>
      <c r="I157" s="225"/>
      <c r="J157" s="221"/>
      <c r="K157" s="221"/>
      <c r="L157" s="226"/>
      <c r="M157" s="227"/>
      <c r="N157" s="228"/>
      <c r="O157" s="228"/>
      <c r="P157" s="228"/>
      <c r="Q157" s="228"/>
      <c r="R157" s="228"/>
      <c r="S157" s="228"/>
      <c r="T157" s="22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0" t="s">
        <v>131</v>
      </c>
      <c r="AU157" s="230" t="s">
        <v>86</v>
      </c>
      <c r="AV157" s="13" t="s">
        <v>84</v>
      </c>
      <c r="AW157" s="13" t="s">
        <v>37</v>
      </c>
      <c r="AX157" s="13" t="s">
        <v>76</v>
      </c>
      <c r="AY157" s="230" t="s">
        <v>123</v>
      </c>
    </row>
    <row r="158" s="14" customFormat="1">
      <c r="A158" s="14"/>
      <c r="B158" s="231"/>
      <c r="C158" s="232"/>
      <c r="D158" s="222" t="s">
        <v>131</v>
      </c>
      <c r="E158" s="233" t="s">
        <v>28</v>
      </c>
      <c r="F158" s="234" t="s">
        <v>237</v>
      </c>
      <c r="G158" s="232"/>
      <c r="H158" s="235">
        <v>53.280000000000001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1" t="s">
        <v>131</v>
      </c>
      <c r="AU158" s="241" t="s">
        <v>86</v>
      </c>
      <c r="AV158" s="14" t="s">
        <v>86</v>
      </c>
      <c r="AW158" s="14" t="s">
        <v>37</v>
      </c>
      <c r="AX158" s="14" t="s">
        <v>76</v>
      </c>
      <c r="AY158" s="241" t="s">
        <v>123</v>
      </c>
    </row>
    <row r="159" s="13" customFormat="1">
      <c r="A159" s="13"/>
      <c r="B159" s="220"/>
      <c r="C159" s="221"/>
      <c r="D159" s="222" t="s">
        <v>131</v>
      </c>
      <c r="E159" s="223" t="s">
        <v>28</v>
      </c>
      <c r="F159" s="224" t="s">
        <v>238</v>
      </c>
      <c r="G159" s="221"/>
      <c r="H159" s="223" t="s">
        <v>28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0" t="s">
        <v>131</v>
      </c>
      <c r="AU159" s="230" t="s">
        <v>86</v>
      </c>
      <c r="AV159" s="13" t="s">
        <v>84</v>
      </c>
      <c r="AW159" s="13" t="s">
        <v>37</v>
      </c>
      <c r="AX159" s="13" t="s">
        <v>76</v>
      </c>
      <c r="AY159" s="230" t="s">
        <v>123</v>
      </c>
    </row>
    <row r="160" s="14" customFormat="1">
      <c r="A160" s="14"/>
      <c r="B160" s="231"/>
      <c r="C160" s="232"/>
      <c r="D160" s="222" t="s">
        <v>131</v>
      </c>
      <c r="E160" s="233" t="s">
        <v>28</v>
      </c>
      <c r="F160" s="234" t="s">
        <v>239</v>
      </c>
      <c r="G160" s="232"/>
      <c r="H160" s="235">
        <v>-25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1" t="s">
        <v>131</v>
      </c>
      <c r="AU160" s="241" t="s">
        <v>86</v>
      </c>
      <c r="AV160" s="14" t="s">
        <v>86</v>
      </c>
      <c r="AW160" s="14" t="s">
        <v>37</v>
      </c>
      <c r="AX160" s="14" t="s">
        <v>76</v>
      </c>
      <c r="AY160" s="241" t="s">
        <v>123</v>
      </c>
    </row>
    <row r="161" s="15" customFormat="1">
      <c r="A161" s="15"/>
      <c r="B161" s="247"/>
      <c r="C161" s="248"/>
      <c r="D161" s="222" t="s">
        <v>131</v>
      </c>
      <c r="E161" s="249" t="s">
        <v>28</v>
      </c>
      <c r="F161" s="250" t="s">
        <v>186</v>
      </c>
      <c r="G161" s="248"/>
      <c r="H161" s="251">
        <v>28.280000000000001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7" t="s">
        <v>131</v>
      </c>
      <c r="AU161" s="257" t="s">
        <v>86</v>
      </c>
      <c r="AV161" s="15" t="s">
        <v>129</v>
      </c>
      <c r="AW161" s="15" t="s">
        <v>37</v>
      </c>
      <c r="AX161" s="15" t="s">
        <v>84</v>
      </c>
      <c r="AY161" s="257" t="s">
        <v>123</v>
      </c>
    </row>
    <row r="162" s="2" customFormat="1" ht="37.8" customHeight="1">
      <c r="A162" s="38"/>
      <c r="B162" s="39"/>
      <c r="C162" s="206" t="s">
        <v>240</v>
      </c>
      <c r="D162" s="206" t="s">
        <v>125</v>
      </c>
      <c r="E162" s="207" t="s">
        <v>241</v>
      </c>
      <c r="F162" s="208" t="s">
        <v>242</v>
      </c>
      <c r="G162" s="209" t="s">
        <v>149</v>
      </c>
      <c r="H162" s="210">
        <v>25</v>
      </c>
      <c r="I162" s="211"/>
      <c r="J162" s="212">
        <f>ROUND(I162*H162,2)</f>
        <v>0</v>
      </c>
      <c r="K162" s="213"/>
      <c r="L162" s="44"/>
      <c r="M162" s="214" t="s">
        <v>28</v>
      </c>
      <c r="N162" s="215" t="s">
        <v>49</v>
      </c>
      <c r="O162" s="85"/>
      <c r="P162" s="216">
        <f>O162*H162</f>
        <v>0</v>
      </c>
      <c r="Q162" s="216">
        <v>1.9967999999999999</v>
      </c>
      <c r="R162" s="216">
        <f>Q162*H162</f>
        <v>49.919999999999995</v>
      </c>
      <c r="S162" s="216">
        <v>0</v>
      </c>
      <c r="T162" s="21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8" t="s">
        <v>129</v>
      </c>
      <c r="AT162" s="218" t="s">
        <v>125</v>
      </c>
      <c r="AU162" s="218" t="s">
        <v>86</v>
      </c>
      <c r="AY162" s="17" t="s">
        <v>123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7" t="s">
        <v>129</v>
      </c>
      <c r="BK162" s="219">
        <f>ROUND(I162*H162,2)</f>
        <v>0</v>
      </c>
      <c r="BL162" s="17" t="s">
        <v>129</v>
      </c>
      <c r="BM162" s="218" t="s">
        <v>243</v>
      </c>
    </row>
    <row r="163" s="13" customFormat="1">
      <c r="A163" s="13"/>
      <c r="B163" s="220"/>
      <c r="C163" s="221"/>
      <c r="D163" s="222" t="s">
        <v>131</v>
      </c>
      <c r="E163" s="223" t="s">
        <v>28</v>
      </c>
      <c r="F163" s="224" t="s">
        <v>244</v>
      </c>
      <c r="G163" s="221"/>
      <c r="H163" s="223" t="s">
        <v>28</v>
      </c>
      <c r="I163" s="225"/>
      <c r="J163" s="221"/>
      <c r="K163" s="221"/>
      <c r="L163" s="226"/>
      <c r="M163" s="227"/>
      <c r="N163" s="228"/>
      <c r="O163" s="228"/>
      <c r="P163" s="228"/>
      <c r="Q163" s="228"/>
      <c r="R163" s="228"/>
      <c r="S163" s="228"/>
      <c r="T163" s="22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0" t="s">
        <v>131</v>
      </c>
      <c r="AU163" s="230" t="s">
        <v>86</v>
      </c>
      <c r="AV163" s="13" t="s">
        <v>84</v>
      </c>
      <c r="AW163" s="13" t="s">
        <v>37</v>
      </c>
      <c r="AX163" s="13" t="s">
        <v>76</v>
      </c>
      <c r="AY163" s="230" t="s">
        <v>123</v>
      </c>
    </row>
    <row r="164" s="14" customFormat="1">
      <c r="A164" s="14"/>
      <c r="B164" s="231"/>
      <c r="C164" s="232"/>
      <c r="D164" s="222" t="s">
        <v>131</v>
      </c>
      <c r="E164" s="233" t="s">
        <v>28</v>
      </c>
      <c r="F164" s="234" t="s">
        <v>245</v>
      </c>
      <c r="G164" s="232"/>
      <c r="H164" s="235">
        <v>25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1" t="s">
        <v>131</v>
      </c>
      <c r="AU164" s="241" t="s">
        <v>86</v>
      </c>
      <c r="AV164" s="14" t="s">
        <v>86</v>
      </c>
      <c r="AW164" s="14" t="s">
        <v>37</v>
      </c>
      <c r="AX164" s="14" t="s">
        <v>84</v>
      </c>
      <c r="AY164" s="241" t="s">
        <v>123</v>
      </c>
    </row>
    <row r="165" s="2" customFormat="1" ht="24.15" customHeight="1">
      <c r="A165" s="38"/>
      <c r="B165" s="39"/>
      <c r="C165" s="206" t="s">
        <v>246</v>
      </c>
      <c r="D165" s="206" t="s">
        <v>125</v>
      </c>
      <c r="E165" s="207" t="s">
        <v>247</v>
      </c>
      <c r="F165" s="208" t="s">
        <v>248</v>
      </c>
      <c r="G165" s="209" t="s">
        <v>128</v>
      </c>
      <c r="H165" s="210">
        <v>84.359999999999999</v>
      </c>
      <c r="I165" s="211"/>
      <c r="J165" s="212">
        <f>ROUND(I165*H165,2)</f>
        <v>0</v>
      </c>
      <c r="K165" s="213"/>
      <c r="L165" s="44"/>
      <c r="M165" s="214" t="s">
        <v>28</v>
      </c>
      <c r="N165" s="215" t="s">
        <v>49</v>
      </c>
      <c r="O165" s="85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8" t="s">
        <v>129</v>
      </c>
      <c r="AT165" s="218" t="s">
        <v>125</v>
      </c>
      <c r="AU165" s="218" t="s">
        <v>86</v>
      </c>
      <c r="AY165" s="17" t="s">
        <v>123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7" t="s">
        <v>129</v>
      </c>
      <c r="BK165" s="219">
        <f>ROUND(I165*H165,2)</f>
        <v>0</v>
      </c>
      <c r="BL165" s="17" t="s">
        <v>129</v>
      </c>
      <c r="BM165" s="218" t="s">
        <v>249</v>
      </c>
    </row>
    <row r="166" s="2" customFormat="1">
      <c r="A166" s="38"/>
      <c r="B166" s="39"/>
      <c r="C166" s="40"/>
      <c r="D166" s="242" t="s">
        <v>137</v>
      </c>
      <c r="E166" s="40"/>
      <c r="F166" s="243" t="s">
        <v>250</v>
      </c>
      <c r="G166" s="40"/>
      <c r="H166" s="40"/>
      <c r="I166" s="244"/>
      <c r="J166" s="40"/>
      <c r="K166" s="40"/>
      <c r="L166" s="44"/>
      <c r="M166" s="245"/>
      <c r="N166" s="246"/>
      <c r="O166" s="85"/>
      <c r="P166" s="85"/>
      <c r="Q166" s="85"/>
      <c r="R166" s="85"/>
      <c r="S166" s="85"/>
      <c r="T166" s="86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137</v>
      </c>
      <c r="AU166" s="17" t="s">
        <v>86</v>
      </c>
    </row>
    <row r="167" s="13" customFormat="1">
      <c r="A167" s="13"/>
      <c r="B167" s="220"/>
      <c r="C167" s="221"/>
      <c r="D167" s="222" t="s">
        <v>131</v>
      </c>
      <c r="E167" s="223" t="s">
        <v>28</v>
      </c>
      <c r="F167" s="224" t="s">
        <v>251</v>
      </c>
      <c r="G167" s="221"/>
      <c r="H167" s="223" t="s">
        <v>28</v>
      </c>
      <c r="I167" s="225"/>
      <c r="J167" s="221"/>
      <c r="K167" s="221"/>
      <c r="L167" s="226"/>
      <c r="M167" s="227"/>
      <c r="N167" s="228"/>
      <c r="O167" s="228"/>
      <c r="P167" s="228"/>
      <c r="Q167" s="228"/>
      <c r="R167" s="228"/>
      <c r="S167" s="228"/>
      <c r="T167" s="22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0" t="s">
        <v>131</v>
      </c>
      <c r="AU167" s="230" t="s">
        <v>86</v>
      </c>
      <c r="AV167" s="13" t="s">
        <v>84</v>
      </c>
      <c r="AW167" s="13" t="s">
        <v>37</v>
      </c>
      <c r="AX167" s="13" t="s">
        <v>76</v>
      </c>
      <c r="AY167" s="230" t="s">
        <v>123</v>
      </c>
    </row>
    <row r="168" s="14" customFormat="1">
      <c r="A168" s="14"/>
      <c r="B168" s="231"/>
      <c r="C168" s="232"/>
      <c r="D168" s="222" t="s">
        <v>131</v>
      </c>
      <c r="E168" s="233" t="s">
        <v>28</v>
      </c>
      <c r="F168" s="234" t="s">
        <v>252</v>
      </c>
      <c r="G168" s="232"/>
      <c r="H168" s="235">
        <v>84.359999999999999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1" t="s">
        <v>131</v>
      </c>
      <c r="AU168" s="241" t="s">
        <v>86</v>
      </c>
      <c r="AV168" s="14" t="s">
        <v>86</v>
      </c>
      <c r="AW168" s="14" t="s">
        <v>37</v>
      </c>
      <c r="AX168" s="14" t="s">
        <v>84</v>
      </c>
      <c r="AY168" s="241" t="s">
        <v>123</v>
      </c>
    </row>
    <row r="169" s="12" customFormat="1" ht="22.8" customHeight="1">
      <c r="A169" s="12"/>
      <c r="B169" s="190"/>
      <c r="C169" s="191"/>
      <c r="D169" s="192" t="s">
        <v>75</v>
      </c>
      <c r="E169" s="204" t="s">
        <v>253</v>
      </c>
      <c r="F169" s="204" t="s">
        <v>254</v>
      </c>
      <c r="G169" s="191"/>
      <c r="H169" s="191"/>
      <c r="I169" s="194"/>
      <c r="J169" s="205">
        <f>BK169</f>
        <v>0</v>
      </c>
      <c r="K169" s="191"/>
      <c r="L169" s="196"/>
      <c r="M169" s="197"/>
      <c r="N169" s="198"/>
      <c r="O169" s="198"/>
      <c r="P169" s="199">
        <f>SUM(P170:P171)</f>
        <v>0</v>
      </c>
      <c r="Q169" s="198"/>
      <c r="R169" s="199">
        <f>SUM(R170:R171)</f>
        <v>0</v>
      </c>
      <c r="S169" s="198"/>
      <c r="T169" s="200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1" t="s">
        <v>84</v>
      </c>
      <c r="AT169" s="202" t="s">
        <v>75</v>
      </c>
      <c r="AU169" s="202" t="s">
        <v>84</v>
      </c>
      <c r="AY169" s="201" t="s">
        <v>123</v>
      </c>
      <c r="BK169" s="203">
        <f>SUM(BK170:BK171)</f>
        <v>0</v>
      </c>
    </row>
    <row r="170" s="2" customFormat="1" ht="33" customHeight="1">
      <c r="A170" s="38"/>
      <c r="B170" s="39"/>
      <c r="C170" s="206" t="s">
        <v>255</v>
      </c>
      <c r="D170" s="206" t="s">
        <v>125</v>
      </c>
      <c r="E170" s="207" t="s">
        <v>256</v>
      </c>
      <c r="F170" s="208" t="s">
        <v>257</v>
      </c>
      <c r="G170" s="209" t="s">
        <v>258</v>
      </c>
      <c r="H170" s="210">
        <v>132.274</v>
      </c>
      <c r="I170" s="211"/>
      <c r="J170" s="212">
        <f>ROUND(I170*H170,2)</f>
        <v>0</v>
      </c>
      <c r="K170" s="213"/>
      <c r="L170" s="44"/>
      <c r="M170" s="214" t="s">
        <v>28</v>
      </c>
      <c r="N170" s="215" t="s">
        <v>49</v>
      </c>
      <c r="O170" s="85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8" t="s">
        <v>129</v>
      </c>
      <c r="AT170" s="218" t="s">
        <v>125</v>
      </c>
      <c r="AU170" s="218" t="s">
        <v>86</v>
      </c>
      <c r="AY170" s="17" t="s">
        <v>123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7" t="s">
        <v>129</v>
      </c>
      <c r="BK170" s="219">
        <f>ROUND(I170*H170,2)</f>
        <v>0</v>
      </c>
      <c r="BL170" s="17" t="s">
        <v>129</v>
      </c>
      <c r="BM170" s="218" t="s">
        <v>259</v>
      </c>
    </row>
    <row r="171" s="2" customFormat="1">
      <c r="A171" s="38"/>
      <c r="B171" s="39"/>
      <c r="C171" s="40"/>
      <c r="D171" s="242" t="s">
        <v>137</v>
      </c>
      <c r="E171" s="40"/>
      <c r="F171" s="243" t="s">
        <v>260</v>
      </c>
      <c r="G171" s="40"/>
      <c r="H171" s="40"/>
      <c r="I171" s="244"/>
      <c r="J171" s="40"/>
      <c r="K171" s="40"/>
      <c r="L171" s="44"/>
      <c r="M171" s="269"/>
      <c r="N171" s="270"/>
      <c r="O171" s="271"/>
      <c r="P171" s="271"/>
      <c r="Q171" s="271"/>
      <c r="R171" s="271"/>
      <c r="S171" s="271"/>
      <c r="T171" s="27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137</v>
      </c>
      <c r="AU171" s="17" t="s">
        <v>86</v>
      </c>
    </row>
    <row r="172" s="2" customFormat="1" ht="6.96" customHeight="1">
      <c r="A172" s="38"/>
      <c r="B172" s="60"/>
      <c r="C172" s="61"/>
      <c r="D172" s="61"/>
      <c r="E172" s="61"/>
      <c r="F172" s="61"/>
      <c r="G172" s="61"/>
      <c r="H172" s="61"/>
      <c r="I172" s="61"/>
      <c r="J172" s="61"/>
      <c r="K172" s="61"/>
      <c r="L172" s="44"/>
      <c r="M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</row>
  </sheetData>
  <sheetProtection sheet="1" autoFilter="0" formatColumns="0" formatRows="0" objects="1" scenarios="1" spinCount="100000" saltValue="EpzqzZk4KwH2rkhc6DVLunERqhZ4rt+5QFmw6DLWkof29Hm8WEuJdCPFknY/aJVY2J2sreVbZSk6LC59r5ERfg==" hashValue="VE8o5uL4DhANVSKW/cFHFZ0ATzEvepQmT6TXXWhC+NGLFWsuWvTIfSQ2S0gUnqbTidySMnPhZ/XJ4XLXX8fRMw==" algorithmName="SHA-512" password="CC35"/>
  <autoFilter ref="C83:K17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91" r:id="rId1" display="https://podminky.urs.cz/item/CS_URS_2025_01/111251201"/>
    <hyperlink ref="F95" r:id="rId2" display="https://podminky.urs.cz/item/CS_URS_2025_01/112155311"/>
    <hyperlink ref="F99" r:id="rId3" display="https://podminky.urs.cz/item/CS_URS_2025_01/114203104"/>
    <hyperlink ref="F103" r:id="rId4" display="https://podminky.urs.cz/item/CS_URS_2025_01/114253301"/>
    <hyperlink ref="F107" r:id="rId5" display="https://podminky.urs.cz/item/CS_URS_2025_01/124353100"/>
    <hyperlink ref="F111" r:id="rId6" display="https://podminky.urs.cz/item/CS_URS_2025_01/127751111"/>
    <hyperlink ref="F115" r:id="rId7" display="https://podminky.urs.cz/item/CS_URS_2025_01/132351252"/>
    <hyperlink ref="F124" r:id="rId8" display="https://podminky.urs.cz/item/CS_URS_2025_01/162251122"/>
    <hyperlink ref="F133" r:id="rId9" display="https://podminky.urs.cz/item/CS_URS_2025_01/174152101"/>
    <hyperlink ref="F166" r:id="rId10" display="https://podminky.urs.cz/item/CS_URS_2025_01/463212191"/>
    <hyperlink ref="F171" r:id="rId11" display="https://podminky.urs.cz/item/CS_URS_2025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86</v>
      </c>
    </row>
    <row r="4" hidden="1" s="1" customFormat="1" ht="24.96" customHeight="1">
      <c r="B4" s="20"/>
      <c r="D4" s="131" t="s">
        <v>96</v>
      </c>
      <c r="L4" s="20"/>
      <c r="M4" s="132" t="s">
        <v>10</v>
      </c>
      <c r="AT4" s="17" t="s">
        <v>37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3" t="s">
        <v>16</v>
      </c>
      <c r="L6" s="20"/>
    </row>
    <row r="7" hidden="1" s="1" customFormat="1" ht="16.5" customHeight="1">
      <c r="B7" s="20"/>
      <c r="E7" s="134" t="str">
        <f>'Rekapitulace stavby'!K6</f>
        <v>Oleška, Heřmanice, obnova koryta v ř. km 2,000 - 2,500</v>
      </c>
      <c r="F7" s="133"/>
      <c r="G7" s="133"/>
      <c r="H7" s="133"/>
      <c r="L7" s="20"/>
    </row>
    <row r="8" hidden="1" s="2" customFormat="1" ht="12" customHeight="1">
      <c r="A8" s="38"/>
      <c r="B8" s="44"/>
      <c r="C8" s="38"/>
      <c r="D8" s="133" t="s">
        <v>97</v>
      </c>
      <c r="E8" s="38"/>
      <c r="F8" s="38"/>
      <c r="G8" s="38"/>
      <c r="H8" s="38"/>
      <c r="I8" s="38"/>
      <c r="J8" s="38"/>
      <c r="K8" s="38"/>
      <c r="L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6" t="s">
        <v>261</v>
      </c>
      <c r="F9" s="38"/>
      <c r="G9" s="38"/>
      <c r="H9" s="38"/>
      <c r="I9" s="38"/>
      <c r="J9" s="38"/>
      <c r="K9" s="38"/>
      <c r="L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3" t="s">
        <v>18</v>
      </c>
      <c r="E11" s="38"/>
      <c r="F11" s="137" t="s">
        <v>19</v>
      </c>
      <c r="G11" s="38"/>
      <c r="H11" s="38"/>
      <c r="I11" s="133" t="s">
        <v>20</v>
      </c>
      <c r="J11" s="137" t="s">
        <v>28</v>
      </c>
      <c r="K11" s="38"/>
      <c r="L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3" t="s">
        <v>22</v>
      </c>
      <c r="E12" s="38"/>
      <c r="F12" s="137" t="s">
        <v>23</v>
      </c>
      <c r="G12" s="38"/>
      <c r="H12" s="38"/>
      <c r="I12" s="133" t="s">
        <v>24</v>
      </c>
      <c r="J12" s="138" t="str">
        <f>'Rekapitulace stavby'!AN8</f>
        <v>18.6.2025</v>
      </c>
      <c r="K12" s="38"/>
      <c r="L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3" t="s">
        <v>26</v>
      </c>
      <c r="E14" s="38"/>
      <c r="F14" s="38"/>
      <c r="G14" s="38"/>
      <c r="H14" s="38"/>
      <c r="I14" s="133" t="s">
        <v>27</v>
      </c>
      <c r="J14" s="137" t="s">
        <v>28</v>
      </c>
      <c r="K14" s="38"/>
      <c r="L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7" t="s">
        <v>29</v>
      </c>
      <c r="F15" s="38"/>
      <c r="G15" s="38"/>
      <c r="H15" s="38"/>
      <c r="I15" s="133" t="s">
        <v>30</v>
      </c>
      <c r="J15" s="137" t="s">
        <v>28</v>
      </c>
      <c r="K15" s="38"/>
      <c r="L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3" t="s">
        <v>31</v>
      </c>
      <c r="E17" s="38"/>
      <c r="F17" s="38"/>
      <c r="G17" s="38"/>
      <c r="H17" s="38"/>
      <c r="I17" s="133" t="s">
        <v>27</v>
      </c>
      <c r="J17" s="33" t="str">
        <f>'Rekapitulace stavby'!AN13</f>
        <v>Vyplň údaj</v>
      </c>
      <c r="K17" s="38"/>
      <c r="L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30</v>
      </c>
      <c r="J18" s="33" t="str">
        <f>'Rekapitulace stavby'!AN14</f>
        <v>Vyplň údaj</v>
      </c>
      <c r="K18" s="38"/>
      <c r="L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3" t="s">
        <v>33</v>
      </c>
      <c r="E20" s="38"/>
      <c r="F20" s="38"/>
      <c r="G20" s="38"/>
      <c r="H20" s="38"/>
      <c r="I20" s="133" t="s">
        <v>27</v>
      </c>
      <c r="J20" s="137" t="s">
        <v>34</v>
      </c>
      <c r="K20" s="38"/>
      <c r="L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7" t="s">
        <v>35</v>
      </c>
      <c r="F21" s="38"/>
      <c r="G21" s="38"/>
      <c r="H21" s="38"/>
      <c r="I21" s="133" t="s">
        <v>30</v>
      </c>
      <c r="J21" s="137" t="s">
        <v>36</v>
      </c>
      <c r="K21" s="38"/>
      <c r="L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3" t="s">
        <v>38</v>
      </c>
      <c r="E23" s="38"/>
      <c r="F23" s="38"/>
      <c r="G23" s="38"/>
      <c r="H23" s="38"/>
      <c r="I23" s="133" t="s">
        <v>27</v>
      </c>
      <c r="J23" s="137" t="s">
        <v>28</v>
      </c>
      <c r="K23" s="38"/>
      <c r="L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7" t="s">
        <v>39</v>
      </c>
      <c r="F24" s="38"/>
      <c r="G24" s="38"/>
      <c r="H24" s="38"/>
      <c r="I24" s="133" t="s">
        <v>30</v>
      </c>
      <c r="J24" s="137" t="s">
        <v>28</v>
      </c>
      <c r="K24" s="38"/>
      <c r="L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3" t="s">
        <v>40</v>
      </c>
      <c r="E26" s="38"/>
      <c r="F26" s="38"/>
      <c r="G26" s="38"/>
      <c r="H26" s="38"/>
      <c r="I26" s="38"/>
      <c r="J26" s="38"/>
      <c r="K26" s="38"/>
      <c r="L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71.25" customHeight="1">
      <c r="A27" s="139"/>
      <c r="B27" s="140"/>
      <c r="C27" s="139"/>
      <c r="D27" s="139"/>
      <c r="E27" s="141" t="s">
        <v>41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4" t="s">
        <v>42</v>
      </c>
      <c r="E30" s="38"/>
      <c r="F30" s="38"/>
      <c r="G30" s="38"/>
      <c r="H30" s="38"/>
      <c r="I30" s="38"/>
      <c r="J30" s="145">
        <f>ROUND(J84, 2)</f>
        <v>0</v>
      </c>
      <c r="K30" s="38"/>
      <c r="L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3"/>
      <c r="E31" s="143"/>
      <c r="F31" s="143"/>
      <c r="G31" s="143"/>
      <c r="H31" s="143"/>
      <c r="I31" s="143"/>
      <c r="J31" s="143"/>
      <c r="K31" s="143"/>
      <c r="L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6" t="s">
        <v>44</v>
      </c>
      <c r="G32" s="38"/>
      <c r="H32" s="38"/>
      <c r="I32" s="146" t="s">
        <v>43</v>
      </c>
      <c r="J32" s="146" t="s">
        <v>45</v>
      </c>
      <c r="K32" s="38"/>
      <c r="L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7" t="s">
        <v>46</v>
      </c>
      <c r="E33" s="133" t="s">
        <v>47</v>
      </c>
      <c r="F33" s="148">
        <f>ROUND((SUM(BE84:BE113)),  2)</f>
        <v>0</v>
      </c>
      <c r="G33" s="38"/>
      <c r="H33" s="38"/>
      <c r="I33" s="149">
        <v>0.20999999999999999</v>
      </c>
      <c r="J33" s="148">
        <f>ROUND(((SUM(BE84:BE113))*I33),  2)</f>
        <v>0</v>
      </c>
      <c r="K33" s="38"/>
      <c r="L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3" t="s">
        <v>48</v>
      </c>
      <c r="F34" s="148">
        <f>ROUND((SUM(BF84:BF113)),  2)</f>
        <v>0</v>
      </c>
      <c r="G34" s="38"/>
      <c r="H34" s="38"/>
      <c r="I34" s="149">
        <v>0.12</v>
      </c>
      <c r="J34" s="148">
        <f>ROUND(((SUM(BF84:BF113))*I34),  2)</f>
        <v>0</v>
      </c>
      <c r="K34" s="38"/>
      <c r="L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33" t="s">
        <v>46</v>
      </c>
      <c r="E35" s="133" t="s">
        <v>49</v>
      </c>
      <c r="F35" s="148">
        <f>ROUND((SUM(BG84:BG113)),  2)</f>
        <v>0</v>
      </c>
      <c r="G35" s="38"/>
      <c r="H35" s="38"/>
      <c r="I35" s="149">
        <v>0.20999999999999999</v>
      </c>
      <c r="J35" s="148">
        <f>0</f>
        <v>0</v>
      </c>
      <c r="K35" s="38"/>
      <c r="L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3" t="s">
        <v>50</v>
      </c>
      <c r="F36" s="148">
        <f>ROUND((SUM(BH84:BH113)),  2)</f>
        <v>0</v>
      </c>
      <c r="G36" s="38"/>
      <c r="H36" s="38"/>
      <c r="I36" s="149">
        <v>0.12</v>
      </c>
      <c r="J36" s="148">
        <f>0</f>
        <v>0</v>
      </c>
      <c r="K36" s="38"/>
      <c r="L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51</v>
      </c>
      <c r="F37" s="148">
        <f>ROUND((SUM(BI84:BI113)),  2)</f>
        <v>0</v>
      </c>
      <c r="G37" s="38"/>
      <c r="H37" s="38"/>
      <c r="I37" s="149">
        <v>0</v>
      </c>
      <c r="J37" s="148">
        <f>0</f>
        <v>0</v>
      </c>
      <c r="K37" s="38"/>
      <c r="L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0"/>
      <c r="D39" s="151" t="s">
        <v>52</v>
      </c>
      <c r="E39" s="152"/>
      <c r="F39" s="152"/>
      <c r="G39" s="153" t="s">
        <v>53</v>
      </c>
      <c r="H39" s="154" t="s">
        <v>54</v>
      </c>
      <c r="I39" s="152"/>
      <c r="J39" s="155">
        <f>SUM(J30:J37)</f>
        <v>0</v>
      </c>
      <c r="K39" s="156"/>
      <c r="L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5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1" t="str">
        <f>E7</f>
        <v>Oleška, Heřmanice, obnova koryta v ř. km 2,000 - 2,500</v>
      </c>
      <c r="F48" s="32"/>
      <c r="G48" s="32"/>
      <c r="H48" s="32"/>
      <c r="I48" s="40"/>
      <c r="J48" s="40"/>
      <c r="K48" s="40"/>
      <c r="L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70" t="str">
        <f>E9</f>
        <v>SO 02 - Odstranění nánosů ř. km 2,260 - 2,380</v>
      </c>
      <c r="F50" s="40"/>
      <c r="G50" s="40"/>
      <c r="H50" s="40"/>
      <c r="I50" s="40"/>
      <c r="J50" s="40"/>
      <c r="K50" s="40"/>
      <c r="L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22</v>
      </c>
      <c r="D52" s="40"/>
      <c r="E52" s="40"/>
      <c r="F52" s="27" t="str">
        <f>F12</f>
        <v>Heřmanice</v>
      </c>
      <c r="G52" s="40"/>
      <c r="H52" s="40"/>
      <c r="I52" s="32" t="s">
        <v>24</v>
      </c>
      <c r="J52" s="73" t="str">
        <f>IF(J12="","",J12)</f>
        <v>18.6.2025</v>
      </c>
      <c r="K52" s="40"/>
      <c r="L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26</v>
      </c>
      <c r="D54" s="40"/>
      <c r="E54" s="40"/>
      <c r="F54" s="27" t="str">
        <f>E15</f>
        <v>Povodí Labe, státní podnik</v>
      </c>
      <c r="G54" s="40"/>
      <c r="H54" s="40"/>
      <c r="I54" s="32" t="s">
        <v>33</v>
      </c>
      <c r="J54" s="36" t="str">
        <f>E21</f>
        <v>Povodí Labe, státní podnik, OIČ</v>
      </c>
      <c r="K54" s="40"/>
      <c r="L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>Ing. Eva Morkesová</v>
      </c>
      <c r="K55" s="40"/>
      <c r="L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2" t="s">
        <v>100</v>
      </c>
      <c r="D57" s="163"/>
      <c r="E57" s="163"/>
      <c r="F57" s="163"/>
      <c r="G57" s="163"/>
      <c r="H57" s="163"/>
      <c r="I57" s="163"/>
      <c r="J57" s="164" t="s">
        <v>101</v>
      </c>
      <c r="K57" s="163"/>
      <c r="L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5" t="s">
        <v>74</v>
      </c>
      <c r="D59" s="40"/>
      <c r="E59" s="40"/>
      <c r="F59" s="40"/>
      <c r="G59" s="40"/>
      <c r="H59" s="40"/>
      <c r="I59" s="40"/>
      <c r="J59" s="103">
        <f>J84</f>
        <v>0</v>
      </c>
      <c r="K59" s="40"/>
      <c r="L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hidden="1" s="9" customFormat="1" ht="24.96" customHeight="1">
      <c r="A60" s="9"/>
      <c r="B60" s="166"/>
      <c r="C60" s="167"/>
      <c r="D60" s="168" t="s">
        <v>103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2"/>
      <c r="C61" s="173"/>
      <c r="D61" s="174" t="s">
        <v>104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2"/>
      <c r="C62" s="173"/>
      <c r="D62" s="174" t="s">
        <v>106</v>
      </c>
      <c r="E62" s="175"/>
      <c r="F62" s="175"/>
      <c r="G62" s="175"/>
      <c r="H62" s="175"/>
      <c r="I62" s="175"/>
      <c r="J62" s="176">
        <f>J99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2"/>
      <c r="C63" s="173"/>
      <c r="D63" s="174" t="s">
        <v>107</v>
      </c>
      <c r="E63" s="175"/>
      <c r="F63" s="175"/>
      <c r="G63" s="175"/>
      <c r="H63" s="175"/>
      <c r="I63" s="175"/>
      <c r="J63" s="176">
        <f>J107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2"/>
      <c r="C64" s="173"/>
      <c r="D64" s="174" t="s">
        <v>262</v>
      </c>
      <c r="E64" s="175"/>
      <c r="F64" s="175"/>
      <c r="G64" s="175"/>
      <c r="H64" s="175"/>
      <c r="I64" s="175"/>
      <c r="J64" s="176">
        <f>J110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108</v>
      </c>
      <c r="D71" s="40"/>
      <c r="E71" s="40"/>
      <c r="F71" s="40"/>
      <c r="G71" s="40"/>
      <c r="H71" s="40"/>
      <c r="I71" s="40"/>
      <c r="J71" s="40"/>
      <c r="K71" s="40"/>
      <c r="L71" s="13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1" t="str">
        <f>E7</f>
        <v>Oleška, Heřmanice, obnova koryta v ř. km 2,000 - 2,500</v>
      </c>
      <c r="F74" s="32"/>
      <c r="G74" s="32"/>
      <c r="H74" s="32"/>
      <c r="I74" s="40"/>
      <c r="J74" s="40"/>
      <c r="K74" s="40"/>
      <c r="L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97</v>
      </c>
      <c r="D75" s="40"/>
      <c r="E75" s="40"/>
      <c r="F75" s="40"/>
      <c r="G75" s="40"/>
      <c r="H75" s="40"/>
      <c r="I75" s="40"/>
      <c r="J75" s="40"/>
      <c r="K75" s="40"/>
      <c r="L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70" t="str">
        <f>E9</f>
        <v>SO 02 - Odstranění nánosů ř. km 2,260 - 2,380</v>
      </c>
      <c r="F76" s="40"/>
      <c r="G76" s="40"/>
      <c r="H76" s="40"/>
      <c r="I76" s="40"/>
      <c r="J76" s="40"/>
      <c r="K76" s="40"/>
      <c r="L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22</v>
      </c>
      <c r="D78" s="40"/>
      <c r="E78" s="40"/>
      <c r="F78" s="27" t="str">
        <f>F12</f>
        <v>Heřmanice</v>
      </c>
      <c r="G78" s="40"/>
      <c r="H78" s="40"/>
      <c r="I78" s="32" t="s">
        <v>24</v>
      </c>
      <c r="J78" s="73" t="str">
        <f>IF(J12="","",J12)</f>
        <v>18.6.2025</v>
      </c>
      <c r="K78" s="40"/>
      <c r="L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26</v>
      </c>
      <c r="D80" s="40"/>
      <c r="E80" s="40"/>
      <c r="F80" s="27" t="str">
        <f>E15</f>
        <v>Povodí Labe, státní podnik</v>
      </c>
      <c r="G80" s="40"/>
      <c r="H80" s="40"/>
      <c r="I80" s="32" t="s">
        <v>33</v>
      </c>
      <c r="J80" s="36" t="str">
        <f>E21</f>
        <v>Povodí Labe, státní podnik, OIČ</v>
      </c>
      <c r="K80" s="40"/>
      <c r="L80" s="13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31</v>
      </c>
      <c r="D81" s="40"/>
      <c r="E81" s="40"/>
      <c r="F81" s="27" t="str">
        <f>IF(E18="","",E18)</f>
        <v>Vyplň údaj</v>
      </c>
      <c r="G81" s="40"/>
      <c r="H81" s="40"/>
      <c r="I81" s="32" t="s">
        <v>38</v>
      </c>
      <c r="J81" s="36" t="str">
        <f>E24</f>
        <v>Ing. Eva Morkesová</v>
      </c>
      <c r="K81" s="40"/>
      <c r="L81" s="13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8"/>
      <c r="B83" s="179"/>
      <c r="C83" s="180" t="s">
        <v>109</v>
      </c>
      <c r="D83" s="181" t="s">
        <v>61</v>
      </c>
      <c r="E83" s="181" t="s">
        <v>57</v>
      </c>
      <c r="F83" s="181" t="s">
        <v>58</v>
      </c>
      <c r="G83" s="181" t="s">
        <v>110</v>
      </c>
      <c r="H83" s="181" t="s">
        <v>111</v>
      </c>
      <c r="I83" s="181" t="s">
        <v>112</v>
      </c>
      <c r="J83" s="182" t="s">
        <v>101</v>
      </c>
      <c r="K83" s="183" t="s">
        <v>113</v>
      </c>
      <c r="L83" s="184"/>
      <c r="M83" s="93" t="s">
        <v>28</v>
      </c>
      <c r="N83" s="94" t="s">
        <v>46</v>
      </c>
      <c r="O83" s="94" t="s">
        <v>114</v>
      </c>
      <c r="P83" s="94" t="s">
        <v>115</v>
      </c>
      <c r="Q83" s="94" t="s">
        <v>116</v>
      </c>
      <c r="R83" s="94" t="s">
        <v>117</v>
      </c>
      <c r="S83" s="94" t="s">
        <v>118</v>
      </c>
      <c r="T83" s="95" t="s">
        <v>119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8"/>
      <c r="B84" s="39"/>
      <c r="C84" s="100" t="s">
        <v>120</v>
      </c>
      <c r="D84" s="40"/>
      <c r="E84" s="40"/>
      <c r="F84" s="40"/>
      <c r="G84" s="40"/>
      <c r="H84" s="40"/>
      <c r="I84" s="40"/>
      <c r="J84" s="185">
        <f>BK84</f>
        <v>0</v>
      </c>
      <c r="K84" s="40"/>
      <c r="L84" s="44"/>
      <c r="M84" s="96"/>
      <c r="N84" s="186"/>
      <c r="O84" s="97"/>
      <c r="P84" s="187">
        <f>P85</f>
        <v>0</v>
      </c>
      <c r="Q84" s="97"/>
      <c r="R84" s="187">
        <f>R85</f>
        <v>40.255488</v>
      </c>
      <c r="S84" s="97"/>
      <c r="T84" s="188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75</v>
      </c>
      <c r="AU84" s="17" t="s">
        <v>102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75</v>
      </c>
      <c r="E85" s="193" t="s">
        <v>121</v>
      </c>
      <c r="F85" s="193" t="s">
        <v>122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P86+P99+P107+P110</f>
        <v>0</v>
      </c>
      <c r="Q85" s="198"/>
      <c r="R85" s="199">
        <f>R86+R99+R107+R110</f>
        <v>40.255488</v>
      </c>
      <c r="S85" s="198"/>
      <c r="T85" s="200">
        <f>T86+T99+T107+T110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84</v>
      </c>
      <c r="AT85" s="202" t="s">
        <v>75</v>
      </c>
      <c r="AU85" s="202" t="s">
        <v>76</v>
      </c>
      <c r="AY85" s="201" t="s">
        <v>123</v>
      </c>
      <c r="BK85" s="203">
        <f>BK86+BK99+BK107+BK110</f>
        <v>0</v>
      </c>
    </row>
    <row r="86" s="12" customFormat="1" ht="22.8" customHeight="1">
      <c r="A86" s="12"/>
      <c r="B86" s="190"/>
      <c r="C86" s="191"/>
      <c r="D86" s="192" t="s">
        <v>75</v>
      </c>
      <c r="E86" s="204" t="s">
        <v>84</v>
      </c>
      <c r="F86" s="204" t="s">
        <v>124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SUM(P87:P98)</f>
        <v>0</v>
      </c>
      <c r="Q86" s="198"/>
      <c r="R86" s="199">
        <f>SUM(R87:R98)</f>
        <v>0</v>
      </c>
      <c r="S86" s="198"/>
      <c r="T86" s="200">
        <f>SUM(T87:T98)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84</v>
      </c>
      <c r="AT86" s="202" t="s">
        <v>75</v>
      </c>
      <c r="AU86" s="202" t="s">
        <v>84</v>
      </c>
      <c r="AY86" s="201" t="s">
        <v>123</v>
      </c>
      <c r="BK86" s="203">
        <f>SUM(BK87:BK98)</f>
        <v>0</v>
      </c>
    </row>
    <row r="87" s="2" customFormat="1" ht="16.5" customHeight="1">
      <c r="A87" s="38"/>
      <c r="B87" s="39"/>
      <c r="C87" s="206" t="s">
        <v>84</v>
      </c>
      <c r="D87" s="206" t="s">
        <v>125</v>
      </c>
      <c r="E87" s="207" t="s">
        <v>126</v>
      </c>
      <c r="F87" s="208" t="s">
        <v>127</v>
      </c>
      <c r="G87" s="209" t="s">
        <v>128</v>
      </c>
      <c r="H87" s="210">
        <v>250</v>
      </c>
      <c r="I87" s="211"/>
      <c r="J87" s="212">
        <f>ROUND(I87*H87,2)</f>
        <v>0</v>
      </c>
      <c r="K87" s="213"/>
      <c r="L87" s="44"/>
      <c r="M87" s="214" t="s">
        <v>28</v>
      </c>
      <c r="N87" s="215" t="s">
        <v>49</v>
      </c>
      <c r="O87" s="85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8" t="s">
        <v>129</v>
      </c>
      <c r="AT87" s="218" t="s">
        <v>125</v>
      </c>
      <c r="AU87" s="218" t="s">
        <v>86</v>
      </c>
      <c r="AY87" s="17" t="s">
        <v>123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7" t="s">
        <v>129</v>
      </c>
      <c r="BK87" s="219">
        <f>ROUND(I87*H87,2)</f>
        <v>0</v>
      </c>
      <c r="BL87" s="17" t="s">
        <v>129</v>
      </c>
      <c r="BM87" s="218" t="s">
        <v>263</v>
      </c>
    </row>
    <row r="88" s="13" customFormat="1">
      <c r="A88" s="13"/>
      <c r="B88" s="220"/>
      <c r="C88" s="221"/>
      <c r="D88" s="222" t="s">
        <v>131</v>
      </c>
      <c r="E88" s="223" t="s">
        <v>28</v>
      </c>
      <c r="F88" s="224" t="s">
        <v>132</v>
      </c>
      <c r="G88" s="221"/>
      <c r="H88" s="223" t="s">
        <v>28</v>
      </c>
      <c r="I88" s="225"/>
      <c r="J88" s="221"/>
      <c r="K88" s="221"/>
      <c r="L88" s="226"/>
      <c r="M88" s="227"/>
      <c r="N88" s="228"/>
      <c r="O88" s="228"/>
      <c r="P88" s="228"/>
      <c r="Q88" s="228"/>
      <c r="R88" s="228"/>
      <c r="S88" s="228"/>
      <c r="T88" s="229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0" t="s">
        <v>131</v>
      </c>
      <c r="AU88" s="230" t="s">
        <v>86</v>
      </c>
      <c r="AV88" s="13" t="s">
        <v>84</v>
      </c>
      <c r="AW88" s="13" t="s">
        <v>37</v>
      </c>
      <c r="AX88" s="13" t="s">
        <v>76</v>
      </c>
      <c r="AY88" s="230" t="s">
        <v>123</v>
      </c>
    </row>
    <row r="89" s="14" customFormat="1">
      <c r="A89" s="14"/>
      <c r="B89" s="231"/>
      <c r="C89" s="232"/>
      <c r="D89" s="222" t="s">
        <v>131</v>
      </c>
      <c r="E89" s="233" t="s">
        <v>28</v>
      </c>
      <c r="F89" s="234" t="s">
        <v>264</v>
      </c>
      <c r="G89" s="232"/>
      <c r="H89" s="235">
        <v>250</v>
      </c>
      <c r="I89" s="236"/>
      <c r="J89" s="232"/>
      <c r="K89" s="232"/>
      <c r="L89" s="237"/>
      <c r="M89" s="238"/>
      <c r="N89" s="239"/>
      <c r="O89" s="239"/>
      <c r="P89" s="239"/>
      <c r="Q89" s="239"/>
      <c r="R89" s="239"/>
      <c r="S89" s="239"/>
      <c r="T89" s="240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1" t="s">
        <v>131</v>
      </c>
      <c r="AU89" s="241" t="s">
        <v>86</v>
      </c>
      <c r="AV89" s="14" t="s">
        <v>86</v>
      </c>
      <c r="AW89" s="14" t="s">
        <v>37</v>
      </c>
      <c r="AX89" s="14" t="s">
        <v>84</v>
      </c>
      <c r="AY89" s="241" t="s">
        <v>123</v>
      </c>
    </row>
    <row r="90" s="2" customFormat="1" ht="16.5" customHeight="1">
      <c r="A90" s="38"/>
      <c r="B90" s="39"/>
      <c r="C90" s="206" t="s">
        <v>86</v>
      </c>
      <c r="D90" s="206" t="s">
        <v>125</v>
      </c>
      <c r="E90" s="207" t="s">
        <v>265</v>
      </c>
      <c r="F90" s="208" t="s">
        <v>266</v>
      </c>
      <c r="G90" s="209" t="s">
        <v>149</v>
      </c>
      <c r="H90" s="210">
        <v>256</v>
      </c>
      <c r="I90" s="211"/>
      <c r="J90" s="212">
        <f>ROUND(I90*H90,2)</f>
        <v>0</v>
      </c>
      <c r="K90" s="213"/>
      <c r="L90" s="44"/>
      <c r="M90" s="214" t="s">
        <v>28</v>
      </c>
      <c r="N90" s="215" t="s">
        <v>49</v>
      </c>
      <c r="O90" s="85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8" t="s">
        <v>129</v>
      </c>
      <c r="AT90" s="218" t="s">
        <v>125</v>
      </c>
      <c r="AU90" s="218" t="s">
        <v>86</v>
      </c>
      <c r="AY90" s="17" t="s">
        <v>123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7" t="s">
        <v>129</v>
      </c>
      <c r="BK90" s="219">
        <f>ROUND(I90*H90,2)</f>
        <v>0</v>
      </c>
      <c r="BL90" s="17" t="s">
        <v>129</v>
      </c>
      <c r="BM90" s="218" t="s">
        <v>267</v>
      </c>
    </row>
    <row r="91" s="2" customFormat="1">
      <c r="A91" s="38"/>
      <c r="B91" s="39"/>
      <c r="C91" s="40"/>
      <c r="D91" s="222" t="s">
        <v>268</v>
      </c>
      <c r="E91" s="40"/>
      <c r="F91" s="273" t="s">
        <v>269</v>
      </c>
      <c r="G91" s="40"/>
      <c r="H91" s="40"/>
      <c r="I91" s="244"/>
      <c r="J91" s="40"/>
      <c r="K91" s="40"/>
      <c r="L91" s="44"/>
      <c r="M91" s="245"/>
      <c r="N91" s="246"/>
      <c r="O91" s="85"/>
      <c r="P91" s="85"/>
      <c r="Q91" s="85"/>
      <c r="R91" s="85"/>
      <c r="S91" s="85"/>
      <c r="T91" s="86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268</v>
      </c>
      <c r="AU91" s="17" t="s">
        <v>86</v>
      </c>
    </row>
    <row r="92" s="14" customFormat="1">
      <c r="A92" s="14"/>
      <c r="B92" s="231"/>
      <c r="C92" s="232"/>
      <c r="D92" s="222" t="s">
        <v>131</v>
      </c>
      <c r="E92" s="233" t="s">
        <v>28</v>
      </c>
      <c r="F92" s="234" t="s">
        <v>270</v>
      </c>
      <c r="G92" s="232"/>
      <c r="H92" s="235">
        <v>256</v>
      </c>
      <c r="I92" s="236"/>
      <c r="J92" s="232"/>
      <c r="K92" s="232"/>
      <c r="L92" s="237"/>
      <c r="M92" s="238"/>
      <c r="N92" s="239"/>
      <c r="O92" s="239"/>
      <c r="P92" s="239"/>
      <c r="Q92" s="239"/>
      <c r="R92" s="239"/>
      <c r="S92" s="239"/>
      <c r="T92" s="240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1" t="s">
        <v>131</v>
      </c>
      <c r="AU92" s="241" t="s">
        <v>86</v>
      </c>
      <c r="AV92" s="14" t="s">
        <v>86</v>
      </c>
      <c r="AW92" s="14" t="s">
        <v>37</v>
      </c>
      <c r="AX92" s="14" t="s">
        <v>84</v>
      </c>
      <c r="AY92" s="241" t="s">
        <v>123</v>
      </c>
    </row>
    <row r="93" s="2" customFormat="1" ht="78" customHeight="1">
      <c r="A93" s="38"/>
      <c r="B93" s="39"/>
      <c r="C93" s="206" t="s">
        <v>141</v>
      </c>
      <c r="D93" s="206" t="s">
        <v>125</v>
      </c>
      <c r="E93" s="207" t="s">
        <v>271</v>
      </c>
      <c r="F93" s="208" t="s">
        <v>272</v>
      </c>
      <c r="G93" s="209" t="s">
        <v>149</v>
      </c>
      <c r="H93" s="210">
        <v>256</v>
      </c>
      <c r="I93" s="211"/>
      <c r="J93" s="212">
        <f>ROUND(I93*H93,2)</f>
        <v>0</v>
      </c>
      <c r="K93" s="213"/>
      <c r="L93" s="44"/>
      <c r="M93" s="214" t="s">
        <v>28</v>
      </c>
      <c r="N93" s="215" t="s">
        <v>49</v>
      </c>
      <c r="O93" s="85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8" t="s">
        <v>129</v>
      </c>
      <c r="AT93" s="218" t="s">
        <v>125</v>
      </c>
      <c r="AU93" s="218" t="s">
        <v>86</v>
      </c>
      <c r="AY93" s="17" t="s">
        <v>123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7" t="s">
        <v>129</v>
      </c>
      <c r="BK93" s="219">
        <f>ROUND(I93*H93,2)</f>
        <v>0</v>
      </c>
      <c r="BL93" s="17" t="s">
        <v>129</v>
      </c>
      <c r="BM93" s="218" t="s">
        <v>273</v>
      </c>
    </row>
    <row r="94" s="2" customFormat="1">
      <c r="A94" s="38"/>
      <c r="B94" s="39"/>
      <c r="C94" s="40"/>
      <c r="D94" s="222" t="s">
        <v>268</v>
      </c>
      <c r="E94" s="40"/>
      <c r="F94" s="273" t="s">
        <v>274</v>
      </c>
      <c r="G94" s="40"/>
      <c r="H94" s="40"/>
      <c r="I94" s="244"/>
      <c r="J94" s="40"/>
      <c r="K94" s="40"/>
      <c r="L94" s="44"/>
      <c r="M94" s="245"/>
      <c r="N94" s="246"/>
      <c r="O94" s="85"/>
      <c r="P94" s="85"/>
      <c r="Q94" s="85"/>
      <c r="R94" s="85"/>
      <c r="S94" s="85"/>
      <c r="T94" s="86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268</v>
      </c>
      <c r="AU94" s="17" t="s">
        <v>86</v>
      </c>
    </row>
    <row r="95" s="14" customFormat="1">
      <c r="A95" s="14"/>
      <c r="B95" s="231"/>
      <c r="C95" s="232"/>
      <c r="D95" s="222" t="s">
        <v>131</v>
      </c>
      <c r="E95" s="233" t="s">
        <v>28</v>
      </c>
      <c r="F95" s="234" t="s">
        <v>270</v>
      </c>
      <c r="G95" s="232"/>
      <c r="H95" s="235">
        <v>256</v>
      </c>
      <c r="I95" s="236"/>
      <c r="J95" s="232"/>
      <c r="K95" s="232"/>
      <c r="L95" s="237"/>
      <c r="M95" s="238"/>
      <c r="N95" s="239"/>
      <c r="O95" s="239"/>
      <c r="P95" s="239"/>
      <c r="Q95" s="239"/>
      <c r="R95" s="239"/>
      <c r="S95" s="239"/>
      <c r="T95" s="240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1" t="s">
        <v>131</v>
      </c>
      <c r="AU95" s="241" t="s">
        <v>86</v>
      </c>
      <c r="AV95" s="14" t="s">
        <v>86</v>
      </c>
      <c r="AW95" s="14" t="s">
        <v>37</v>
      </c>
      <c r="AX95" s="14" t="s">
        <v>84</v>
      </c>
      <c r="AY95" s="241" t="s">
        <v>123</v>
      </c>
    </row>
    <row r="96" s="2" customFormat="1" ht="24.15" customHeight="1">
      <c r="A96" s="38"/>
      <c r="B96" s="39"/>
      <c r="C96" s="206" t="s">
        <v>129</v>
      </c>
      <c r="D96" s="206" t="s">
        <v>125</v>
      </c>
      <c r="E96" s="207" t="s">
        <v>275</v>
      </c>
      <c r="F96" s="208" t="s">
        <v>276</v>
      </c>
      <c r="G96" s="209" t="s">
        <v>149</v>
      </c>
      <c r="H96" s="210">
        <v>256</v>
      </c>
      <c r="I96" s="211"/>
      <c r="J96" s="212">
        <f>ROUND(I96*H96,2)</f>
        <v>0</v>
      </c>
      <c r="K96" s="213"/>
      <c r="L96" s="44"/>
      <c r="M96" s="214" t="s">
        <v>28</v>
      </c>
      <c r="N96" s="215" t="s">
        <v>49</v>
      </c>
      <c r="O96" s="85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8" t="s">
        <v>129</v>
      </c>
      <c r="AT96" s="218" t="s">
        <v>125</v>
      </c>
      <c r="AU96" s="218" t="s">
        <v>86</v>
      </c>
      <c r="AY96" s="17" t="s">
        <v>123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7" t="s">
        <v>129</v>
      </c>
      <c r="BK96" s="219">
        <f>ROUND(I96*H96,2)</f>
        <v>0</v>
      </c>
      <c r="BL96" s="17" t="s">
        <v>129</v>
      </c>
      <c r="BM96" s="218" t="s">
        <v>277</v>
      </c>
    </row>
    <row r="97" s="2" customFormat="1">
      <c r="A97" s="38"/>
      <c r="B97" s="39"/>
      <c r="C97" s="40"/>
      <c r="D97" s="222" t="s">
        <v>268</v>
      </c>
      <c r="E97" s="40"/>
      <c r="F97" s="273" t="s">
        <v>278</v>
      </c>
      <c r="G97" s="40"/>
      <c r="H97" s="40"/>
      <c r="I97" s="244"/>
      <c r="J97" s="40"/>
      <c r="K97" s="40"/>
      <c r="L97" s="44"/>
      <c r="M97" s="245"/>
      <c r="N97" s="246"/>
      <c r="O97" s="85"/>
      <c r="P97" s="85"/>
      <c r="Q97" s="85"/>
      <c r="R97" s="85"/>
      <c r="S97" s="85"/>
      <c r="T97" s="86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268</v>
      </c>
      <c r="AU97" s="17" t="s">
        <v>86</v>
      </c>
    </row>
    <row r="98" s="14" customFormat="1">
      <c r="A98" s="14"/>
      <c r="B98" s="231"/>
      <c r="C98" s="232"/>
      <c r="D98" s="222" t="s">
        <v>131</v>
      </c>
      <c r="E98" s="233" t="s">
        <v>28</v>
      </c>
      <c r="F98" s="234" t="s">
        <v>270</v>
      </c>
      <c r="G98" s="232"/>
      <c r="H98" s="235">
        <v>256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1" t="s">
        <v>131</v>
      </c>
      <c r="AU98" s="241" t="s">
        <v>86</v>
      </c>
      <c r="AV98" s="14" t="s">
        <v>86</v>
      </c>
      <c r="AW98" s="14" t="s">
        <v>37</v>
      </c>
      <c r="AX98" s="14" t="s">
        <v>84</v>
      </c>
      <c r="AY98" s="241" t="s">
        <v>123</v>
      </c>
    </row>
    <row r="99" s="12" customFormat="1" ht="22.8" customHeight="1">
      <c r="A99" s="12"/>
      <c r="B99" s="190"/>
      <c r="C99" s="191"/>
      <c r="D99" s="192" t="s">
        <v>75</v>
      </c>
      <c r="E99" s="204" t="s">
        <v>129</v>
      </c>
      <c r="F99" s="204" t="s">
        <v>224</v>
      </c>
      <c r="G99" s="191"/>
      <c r="H99" s="191"/>
      <c r="I99" s="194"/>
      <c r="J99" s="205">
        <f>BK99</f>
        <v>0</v>
      </c>
      <c r="K99" s="191"/>
      <c r="L99" s="196"/>
      <c r="M99" s="197"/>
      <c r="N99" s="198"/>
      <c r="O99" s="198"/>
      <c r="P99" s="199">
        <f>SUM(P100:P106)</f>
        <v>0</v>
      </c>
      <c r="Q99" s="198"/>
      <c r="R99" s="199">
        <f>SUM(R100:R106)</f>
        <v>40.255488</v>
      </c>
      <c r="S99" s="198"/>
      <c r="T99" s="200">
        <f>SUM(T100:T106)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84</v>
      </c>
      <c r="AT99" s="202" t="s">
        <v>75</v>
      </c>
      <c r="AU99" s="202" t="s">
        <v>84</v>
      </c>
      <c r="AY99" s="201" t="s">
        <v>123</v>
      </c>
      <c r="BK99" s="203">
        <f>SUM(BK100:BK106)</f>
        <v>0</v>
      </c>
    </row>
    <row r="100" s="2" customFormat="1" ht="37.8" customHeight="1">
      <c r="A100" s="38"/>
      <c r="B100" s="39"/>
      <c r="C100" s="206" t="s">
        <v>154</v>
      </c>
      <c r="D100" s="206" t="s">
        <v>125</v>
      </c>
      <c r="E100" s="207" t="s">
        <v>279</v>
      </c>
      <c r="F100" s="208" t="s">
        <v>233</v>
      </c>
      <c r="G100" s="209" t="s">
        <v>149</v>
      </c>
      <c r="H100" s="210">
        <v>20.16</v>
      </c>
      <c r="I100" s="211"/>
      <c r="J100" s="212">
        <f>ROUND(I100*H100,2)</f>
        <v>0</v>
      </c>
      <c r="K100" s="213"/>
      <c r="L100" s="44"/>
      <c r="M100" s="214" t="s">
        <v>28</v>
      </c>
      <c r="N100" s="215" t="s">
        <v>49</v>
      </c>
      <c r="O100" s="85"/>
      <c r="P100" s="216">
        <f>O100*H100</f>
        <v>0</v>
      </c>
      <c r="Q100" s="216">
        <v>1.9967999999999999</v>
      </c>
      <c r="R100" s="216">
        <f>Q100*H100</f>
        <v>40.255488</v>
      </c>
      <c r="S100" s="216">
        <v>0</v>
      </c>
      <c r="T100" s="217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8" t="s">
        <v>129</v>
      </c>
      <c r="AT100" s="218" t="s">
        <v>125</v>
      </c>
      <c r="AU100" s="218" t="s">
        <v>86</v>
      </c>
      <c r="AY100" s="17" t="s">
        <v>123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7" t="s">
        <v>129</v>
      </c>
      <c r="BK100" s="219">
        <f>ROUND(I100*H100,2)</f>
        <v>0</v>
      </c>
      <c r="BL100" s="17" t="s">
        <v>129</v>
      </c>
      <c r="BM100" s="218" t="s">
        <v>280</v>
      </c>
    </row>
    <row r="101" s="13" customFormat="1">
      <c r="A101" s="13"/>
      <c r="B101" s="220"/>
      <c r="C101" s="221"/>
      <c r="D101" s="222" t="s">
        <v>131</v>
      </c>
      <c r="E101" s="223" t="s">
        <v>28</v>
      </c>
      <c r="F101" s="224" t="s">
        <v>281</v>
      </c>
      <c r="G101" s="221"/>
      <c r="H101" s="223" t="s">
        <v>28</v>
      </c>
      <c r="I101" s="225"/>
      <c r="J101" s="221"/>
      <c r="K101" s="221"/>
      <c r="L101" s="226"/>
      <c r="M101" s="227"/>
      <c r="N101" s="228"/>
      <c r="O101" s="228"/>
      <c r="P101" s="228"/>
      <c r="Q101" s="228"/>
      <c r="R101" s="228"/>
      <c r="S101" s="228"/>
      <c r="T101" s="22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0" t="s">
        <v>131</v>
      </c>
      <c r="AU101" s="230" t="s">
        <v>86</v>
      </c>
      <c r="AV101" s="13" t="s">
        <v>84</v>
      </c>
      <c r="AW101" s="13" t="s">
        <v>37</v>
      </c>
      <c r="AX101" s="13" t="s">
        <v>76</v>
      </c>
      <c r="AY101" s="230" t="s">
        <v>123</v>
      </c>
    </row>
    <row r="102" s="14" customFormat="1">
      <c r="A102" s="14"/>
      <c r="B102" s="231"/>
      <c r="C102" s="232"/>
      <c r="D102" s="222" t="s">
        <v>131</v>
      </c>
      <c r="E102" s="233" t="s">
        <v>28</v>
      </c>
      <c r="F102" s="234" t="s">
        <v>282</v>
      </c>
      <c r="G102" s="232"/>
      <c r="H102" s="235">
        <v>20.16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1" t="s">
        <v>131</v>
      </c>
      <c r="AU102" s="241" t="s">
        <v>86</v>
      </c>
      <c r="AV102" s="14" t="s">
        <v>86</v>
      </c>
      <c r="AW102" s="14" t="s">
        <v>37</v>
      </c>
      <c r="AX102" s="14" t="s">
        <v>84</v>
      </c>
      <c r="AY102" s="241" t="s">
        <v>123</v>
      </c>
    </row>
    <row r="103" s="2" customFormat="1" ht="24.15" customHeight="1">
      <c r="A103" s="38"/>
      <c r="B103" s="39"/>
      <c r="C103" s="206" t="s">
        <v>161</v>
      </c>
      <c r="D103" s="206" t="s">
        <v>125</v>
      </c>
      <c r="E103" s="207" t="s">
        <v>247</v>
      </c>
      <c r="F103" s="208" t="s">
        <v>248</v>
      </c>
      <c r="G103" s="209" t="s">
        <v>128</v>
      </c>
      <c r="H103" s="210">
        <v>35.280000000000001</v>
      </c>
      <c r="I103" s="211"/>
      <c r="J103" s="212">
        <f>ROUND(I103*H103,2)</f>
        <v>0</v>
      </c>
      <c r="K103" s="213"/>
      <c r="L103" s="44"/>
      <c r="M103" s="214" t="s">
        <v>28</v>
      </c>
      <c r="N103" s="215" t="s">
        <v>49</v>
      </c>
      <c r="O103" s="85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8" t="s">
        <v>129</v>
      </c>
      <c r="AT103" s="218" t="s">
        <v>125</v>
      </c>
      <c r="AU103" s="218" t="s">
        <v>86</v>
      </c>
      <c r="AY103" s="17" t="s">
        <v>123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7" t="s">
        <v>129</v>
      </c>
      <c r="BK103" s="219">
        <f>ROUND(I103*H103,2)</f>
        <v>0</v>
      </c>
      <c r="BL103" s="17" t="s">
        <v>129</v>
      </c>
      <c r="BM103" s="218" t="s">
        <v>283</v>
      </c>
    </row>
    <row r="104" s="2" customFormat="1">
      <c r="A104" s="38"/>
      <c r="B104" s="39"/>
      <c r="C104" s="40"/>
      <c r="D104" s="242" t="s">
        <v>137</v>
      </c>
      <c r="E104" s="40"/>
      <c r="F104" s="243" t="s">
        <v>250</v>
      </c>
      <c r="G104" s="40"/>
      <c r="H104" s="40"/>
      <c r="I104" s="244"/>
      <c r="J104" s="40"/>
      <c r="K104" s="40"/>
      <c r="L104" s="44"/>
      <c r="M104" s="245"/>
      <c r="N104" s="246"/>
      <c r="O104" s="85"/>
      <c r="P104" s="85"/>
      <c r="Q104" s="85"/>
      <c r="R104" s="85"/>
      <c r="S104" s="85"/>
      <c r="T104" s="86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137</v>
      </c>
      <c r="AU104" s="17" t="s">
        <v>86</v>
      </c>
    </row>
    <row r="105" s="13" customFormat="1">
      <c r="A105" s="13"/>
      <c r="B105" s="220"/>
      <c r="C105" s="221"/>
      <c r="D105" s="222" t="s">
        <v>131</v>
      </c>
      <c r="E105" s="223" t="s">
        <v>28</v>
      </c>
      <c r="F105" s="224" t="s">
        <v>284</v>
      </c>
      <c r="G105" s="221"/>
      <c r="H105" s="223" t="s">
        <v>28</v>
      </c>
      <c r="I105" s="225"/>
      <c r="J105" s="221"/>
      <c r="K105" s="221"/>
      <c r="L105" s="226"/>
      <c r="M105" s="227"/>
      <c r="N105" s="228"/>
      <c r="O105" s="228"/>
      <c r="P105" s="228"/>
      <c r="Q105" s="228"/>
      <c r="R105" s="228"/>
      <c r="S105" s="228"/>
      <c r="T105" s="22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0" t="s">
        <v>131</v>
      </c>
      <c r="AU105" s="230" t="s">
        <v>86</v>
      </c>
      <c r="AV105" s="13" t="s">
        <v>84</v>
      </c>
      <c r="AW105" s="13" t="s">
        <v>37</v>
      </c>
      <c r="AX105" s="13" t="s">
        <v>76</v>
      </c>
      <c r="AY105" s="230" t="s">
        <v>123</v>
      </c>
    </row>
    <row r="106" s="14" customFormat="1">
      <c r="A106" s="14"/>
      <c r="B106" s="231"/>
      <c r="C106" s="232"/>
      <c r="D106" s="222" t="s">
        <v>131</v>
      </c>
      <c r="E106" s="233" t="s">
        <v>28</v>
      </c>
      <c r="F106" s="234" t="s">
        <v>285</v>
      </c>
      <c r="G106" s="232"/>
      <c r="H106" s="235">
        <v>35.280000000000001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1" t="s">
        <v>131</v>
      </c>
      <c r="AU106" s="241" t="s">
        <v>86</v>
      </c>
      <c r="AV106" s="14" t="s">
        <v>86</v>
      </c>
      <c r="AW106" s="14" t="s">
        <v>37</v>
      </c>
      <c r="AX106" s="14" t="s">
        <v>84</v>
      </c>
      <c r="AY106" s="241" t="s">
        <v>123</v>
      </c>
    </row>
    <row r="107" s="12" customFormat="1" ht="22.8" customHeight="1">
      <c r="A107" s="12"/>
      <c r="B107" s="190"/>
      <c r="C107" s="191"/>
      <c r="D107" s="192" t="s">
        <v>75</v>
      </c>
      <c r="E107" s="204" t="s">
        <v>253</v>
      </c>
      <c r="F107" s="204" t="s">
        <v>254</v>
      </c>
      <c r="G107" s="191"/>
      <c r="H107" s="191"/>
      <c r="I107" s="194"/>
      <c r="J107" s="205">
        <f>BK107</f>
        <v>0</v>
      </c>
      <c r="K107" s="191"/>
      <c r="L107" s="196"/>
      <c r="M107" s="197"/>
      <c r="N107" s="198"/>
      <c r="O107" s="198"/>
      <c r="P107" s="199">
        <f>SUM(P108:P109)</f>
        <v>0</v>
      </c>
      <c r="Q107" s="198"/>
      <c r="R107" s="199">
        <f>SUM(R108:R109)</f>
        <v>0</v>
      </c>
      <c r="S107" s="198"/>
      <c r="T107" s="200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1" t="s">
        <v>84</v>
      </c>
      <c r="AT107" s="202" t="s">
        <v>75</v>
      </c>
      <c r="AU107" s="202" t="s">
        <v>84</v>
      </c>
      <c r="AY107" s="201" t="s">
        <v>123</v>
      </c>
      <c r="BK107" s="203">
        <f>SUM(BK108:BK109)</f>
        <v>0</v>
      </c>
    </row>
    <row r="108" s="2" customFormat="1" ht="33" customHeight="1">
      <c r="A108" s="38"/>
      <c r="B108" s="39"/>
      <c r="C108" s="206" t="s">
        <v>168</v>
      </c>
      <c r="D108" s="206" t="s">
        <v>125</v>
      </c>
      <c r="E108" s="207" t="s">
        <v>256</v>
      </c>
      <c r="F108" s="208" t="s">
        <v>257</v>
      </c>
      <c r="G108" s="209" t="s">
        <v>258</v>
      </c>
      <c r="H108" s="210">
        <v>40.255000000000003</v>
      </c>
      <c r="I108" s="211"/>
      <c r="J108" s="212">
        <f>ROUND(I108*H108,2)</f>
        <v>0</v>
      </c>
      <c r="K108" s="213"/>
      <c r="L108" s="44"/>
      <c r="M108" s="214" t="s">
        <v>28</v>
      </c>
      <c r="N108" s="215" t="s">
        <v>49</v>
      </c>
      <c r="O108" s="85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8" t="s">
        <v>129</v>
      </c>
      <c r="AT108" s="218" t="s">
        <v>125</v>
      </c>
      <c r="AU108" s="218" t="s">
        <v>86</v>
      </c>
      <c r="AY108" s="17" t="s">
        <v>123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7" t="s">
        <v>129</v>
      </c>
      <c r="BK108" s="219">
        <f>ROUND(I108*H108,2)</f>
        <v>0</v>
      </c>
      <c r="BL108" s="17" t="s">
        <v>129</v>
      </c>
      <c r="BM108" s="218" t="s">
        <v>286</v>
      </c>
    </row>
    <row r="109" s="2" customFormat="1">
      <c r="A109" s="38"/>
      <c r="B109" s="39"/>
      <c r="C109" s="40"/>
      <c r="D109" s="242" t="s">
        <v>137</v>
      </c>
      <c r="E109" s="40"/>
      <c r="F109" s="243" t="s">
        <v>260</v>
      </c>
      <c r="G109" s="40"/>
      <c r="H109" s="40"/>
      <c r="I109" s="244"/>
      <c r="J109" s="40"/>
      <c r="K109" s="40"/>
      <c r="L109" s="44"/>
      <c r="M109" s="245"/>
      <c r="N109" s="246"/>
      <c r="O109" s="85"/>
      <c r="P109" s="85"/>
      <c r="Q109" s="85"/>
      <c r="R109" s="85"/>
      <c r="S109" s="85"/>
      <c r="T109" s="86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137</v>
      </c>
      <c r="AU109" s="17" t="s">
        <v>86</v>
      </c>
    </row>
    <row r="110" s="12" customFormat="1" ht="22.8" customHeight="1">
      <c r="A110" s="12"/>
      <c r="B110" s="190"/>
      <c r="C110" s="191"/>
      <c r="D110" s="192" t="s">
        <v>75</v>
      </c>
      <c r="E110" s="204" t="s">
        <v>287</v>
      </c>
      <c r="F110" s="204" t="s">
        <v>288</v>
      </c>
      <c r="G110" s="191"/>
      <c r="H110" s="191"/>
      <c r="I110" s="194"/>
      <c r="J110" s="205">
        <f>BK110</f>
        <v>0</v>
      </c>
      <c r="K110" s="191"/>
      <c r="L110" s="196"/>
      <c r="M110" s="197"/>
      <c r="N110" s="198"/>
      <c r="O110" s="198"/>
      <c r="P110" s="199">
        <f>SUM(P111:P113)</f>
        <v>0</v>
      </c>
      <c r="Q110" s="198"/>
      <c r="R110" s="199">
        <f>SUM(R111:R113)</f>
        <v>0</v>
      </c>
      <c r="S110" s="198"/>
      <c r="T110" s="200">
        <f>SUM(T111:T113)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1" t="s">
        <v>129</v>
      </c>
      <c r="AT110" s="202" t="s">
        <v>75</v>
      </c>
      <c r="AU110" s="202" t="s">
        <v>84</v>
      </c>
      <c r="AY110" s="201" t="s">
        <v>123</v>
      </c>
      <c r="BK110" s="203">
        <f>SUM(BK111:BK113)</f>
        <v>0</v>
      </c>
    </row>
    <row r="111" s="2" customFormat="1" ht="16.5" customHeight="1">
      <c r="A111" s="38"/>
      <c r="B111" s="39"/>
      <c r="C111" s="206" t="s">
        <v>175</v>
      </c>
      <c r="D111" s="206" t="s">
        <v>125</v>
      </c>
      <c r="E111" s="207" t="s">
        <v>289</v>
      </c>
      <c r="F111" s="208" t="s">
        <v>290</v>
      </c>
      <c r="G111" s="209" t="s">
        <v>149</v>
      </c>
      <c r="H111" s="210">
        <v>-256</v>
      </c>
      <c r="I111" s="211"/>
      <c r="J111" s="212">
        <f>ROUND(I111*H111,2)</f>
        <v>0</v>
      </c>
      <c r="K111" s="213"/>
      <c r="L111" s="44"/>
      <c r="M111" s="214" t="s">
        <v>28</v>
      </c>
      <c r="N111" s="215" t="s">
        <v>49</v>
      </c>
      <c r="O111" s="85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8" t="s">
        <v>129</v>
      </c>
      <c r="AT111" s="218" t="s">
        <v>125</v>
      </c>
      <c r="AU111" s="218" t="s">
        <v>86</v>
      </c>
      <c r="AY111" s="17" t="s">
        <v>123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7" t="s">
        <v>129</v>
      </c>
      <c r="BK111" s="219">
        <f>ROUND(I111*H111,2)</f>
        <v>0</v>
      </c>
      <c r="BL111" s="17" t="s">
        <v>129</v>
      </c>
      <c r="BM111" s="218" t="s">
        <v>291</v>
      </c>
    </row>
    <row r="112" s="2" customFormat="1">
      <c r="A112" s="38"/>
      <c r="B112" s="39"/>
      <c r="C112" s="40"/>
      <c r="D112" s="222" t="s">
        <v>268</v>
      </c>
      <c r="E112" s="40"/>
      <c r="F112" s="273" t="s">
        <v>292</v>
      </c>
      <c r="G112" s="40"/>
      <c r="H112" s="40"/>
      <c r="I112" s="244"/>
      <c r="J112" s="40"/>
      <c r="K112" s="40"/>
      <c r="L112" s="44"/>
      <c r="M112" s="245"/>
      <c r="N112" s="246"/>
      <c r="O112" s="85"/>
      <c r="P112" s="85"/>
      <c r="Q112" s="85"/>
      <c r="R112" s="85"/>
      <c r="S112" s="85"/>
      <c r="T112" s="86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268</v>
      </c>
      <c r="AU112" s="17" t="s">
        <v>86</v>
      </c>
    </row>
    <row r="113" s="14" customFormat="1">
      <c r="A113" s="14"/>
      <c r="B113" s="231"/>
      <c r="C113" s="232"/>
      <c r="D113" s="222" t="s">
        <v>131</v>
      </c>
      <c r="E113" s="233" t="s">
        <v>28</v>
      </c>
      <c r="F113" s="234" t="s">
        <v>293</v>
      </c>
      <c r="G113" s="232"/>
      <c r="H113" s="235">
        <v>-256</v>
      </c>
      <c r="I113" s="236"/>
      <c r="J113" s="232"/>
      <c r="K113" s="232"/>
      <c r="L113" s="237"/>
      <c r="M113" s="274"/>
      <c r="N113" s="275"/>
      <c r="O113" s="275"/>
      <c r="P113" s="275"/>
      <c r="Q113" s="275"/>
      <c r="R113" s="275"/>
      <c r="S113" s="275"/>
      <c r="T113" s="27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1" t="s">
        <v>131</v>
      </c>
      <c r="AU113" s="241" t="s">
        <v>86</v>
      </c>
      <c r="AV113" s="14" t="s">
        <v>86</v>
      </c>
      <c r="AW113" s="14" t="s">
        <v>37</v>
      </c>
      <c r="AX113" s="14" t="s">
        <v>84</v>
      </c>
      <c r="AY113" s="241" t="s">
        <v>123</v>
      </c>
    </row>
    <row r="114" s="2" customFormat="1" ht="6.96" customHeight="1">
      <c r="A114" s="38"/>
      <c r="B114" s="60"/>
      <c r="C114" s="61"/>
      <c r="D114" s="61"/>
      <c r="E114" s="61"/>
      <c r="F114" s="61"/>
      <c r="G114" s="61"/>
      <c r="H114" s="61"/>
      <c r="I114" s="61"/>
      <c r="J114" s="61"/>
      <c r="K114" s="61"/>
      <c r="L114" s="44"/>
      <c r="M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</sheetData>
  <sheetProtection sheet="1" autoFilter="0" formatColumns="0" formatRows="0" objects="1" scenarios="1" spinCount="100000" saltValue="B3Jwv4qmo2/dIjdFICjsO9f6Yh7L1IoTE1dg4rYha8+c/jtKVPdl1FQ83TSu4FI/K7vOWHzX/7lVN1X93OuElg==" hashValue="HJb2J0vGeVhEx1sITM/3XCQ0bl0VcE8FUBwa6uJmOq6ov56Ibd+mAUW1gUZP2VUYawjlXSY+sQes93yuyFr6eg==" algorithmName="SHA-512" password="CC35"/>
  <autoFilter ref="C83:K11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104" r:id="rId1" display="https://podminky.urs.cz/item/CS_URS_2025_01/463212191"/>
    <hyperlink ref="F109" r:id="rId2" display="https://podminky.urs.cz/item/CS_URS_2025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86</v>
      </c>
    </row>
    <row r="4" hidden="1" s="1" customFormat="1" ht="24.96" customHeight="1">
      <c r="B4" s="20"/>
      <c r="D4" s="131" t="s">
        <v>96</v>
      </c>
      <c r="L4" s="20"/>
      <c r="M4" s="132" t="s">
        <v>10</v>
      </c>
      <c r="AT4" s="17" t="s">
        <v>37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3" t="s">
        <v>16</v>
      </c>
      <c r="L6" s="20"/>
    </row>
    <row r="7" hidden="1" s="1" customFormat="1" ht="16.5" customHeight="1">
      <c r="B7" s="20"/>
      <c r="E7" s="134" t="str">
        <f>'Rekapitulace stavby'!K6</f>
        <v>Oleška, Heřmanice, obnova koryta v ř. km 2,000 - 2,500</v>
      </c>
      <c r="F7" s="133"/>
      <c r="G7" s="133"/>
      <c r="H7" s="133"/>
      <c r="L7" s="20"/>
    </row>
    <row r="8" hidden="1" s="2" customFormat="1" ht="12" customHeight="1">
      <c r="A8" s="38"/>
      <c r="B8" s="44"/>
      <c r="C8" s="38"/>
      <c r="D8" s="133" t="s">
        <v>97</v>
      </c>
      <c r="E8" s="38"/>
      <c r="F8" s="38"/>
      <c r="G8" s="38"/>
      <c r="H8" s="38"/>
      <c r="I8" s="38"/>
      <c r="J8" s="38"/>
      <c r="K8" s="38"/>
      <c r="L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6" t="s">
        <v>294</v>
      </c>
      <c r="F9" s="38"/>
      <c r="G9" s="38"/>
      <c r="H9" s="38"/>
      <c r="I9" s="38"/>
      <c r="J9" s="38"/>
      <c r="K9" s="38"/>
      <c r="L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3" t="s">
        <v>18</v>
      </c>
      <c r="E11" s="38"/>
      <c r="F11" s="137" t="s">
        <v>19</v>
      </c>
      <c r="G11" s="38"/>
      <c r="H11" s="38"/>
      <c r="I11" s="133" t="s">
        <v>20</v>
      </c>
      <c r="J11" s="137" t="s">
        <v>28</v>
      </c>
      <c r="K11" s="38"/>
      <c r="L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3" t="s">
        <v>22</v>
      </c>
      <c r="E12" s="38"/>
      <c r="F12" s="137" t="s">
        <v>23</v>
      </c>
      <c r="G12" s="38"/>
      <c r="H12" s="38"/>
      <c r="I12" s="133" t="s">
        <v>24</v>
      </c>
      <c r="J12" s="138" t="str">
        <f>'Rekapitulace stavby'!AN8</f>
        <v>18.6.2025</v>
      </c>
      <c r="K12" s="38"/>
      <c r="L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3" t="s">
        <v>26</v>
      </c>
      <c r="E14" s="38"/>
      <c r="F14" s="38"/>
      <c r="G14" s="38"/>
      <c r="H14" s="38"/>
      <c r="I14" s="133" t="s">
        <v>27</v>
      </c>
      <c r="J14" s="137" t="s">
        <v>28</v>
      </c>
      <c r="K14" s="38"/>
      <c r="L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7" t="s">
        <v>29</v>
      </c>
      <c r="F15" s="38"/>
      <c r="G15" s="38"/>
      <c r="H15" s="38"/>
      <c r="I15" s="133" t="s">
        <v>30</v>
      </c>
      <c r="J15" s="137" t="s">
        <v>28</v>
      </c>
      <c r="K15" s="38"/>
      <c r="L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3" t="s">
        <v>31</v>
      </c>
      <c r="E17" s="38"/>
      <c r="F17" s="38"/>
      <c r="G17" s="38"/>
      <c r="H17" s="38"/>
      <c r="I17" s="133" t="s">
        <v>27</v>
      </c>
      <c r="J17" s="33" t="str">
        <f>'Rekapitulace stavby'!AN13</f>
        <v>Vyplň údaj</v>
      </c>
      <c r="K17" s="38"/>
      <c r="L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30</v>
      </c>
      <c r="J18" s="33" t="str">
        <f>'Rekapitulace stavby'!AN14</f>
        <v>Vyplň údaj</v>
      </c>
      <c r="K18" s="38"/>
      <c r="L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3" t="s">
        <v>33</v>
      </c>
      <c r="E20" s="38"/>
      <c r="F20" s="38"/>
      <c r="G20" s="38"/>
      <c r="H20" s="38"/>
      <c r="I20" s="133" t="s">
        <v>27</v>
      </c>
      <c r="J20" s="137" t="s">
        <v>34</v>
      </c>
      <c r="K20" s="38"/>
      <c r="L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7" t="s">
        <v>35</v>
      </c>
      <c r="F21" s="38"/>
      <c r="G21" s="38"/>
      <c r="H21" s="38"/>
      <c r="I21" s="133" t="s">
        <v>30</v>
      </c>
      <c r="J21" s="137" t="s">
        <v>36</v>
      </c>
      <c r="K21" s="38"/>
      <c r="L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3" t="s">
        <v>38</v>
      </c>
      <c r="E23" s="38"/>
      <c r="F23" s="38"/>
      <c r="G23" s="38"/>
      <c r="H23" s="38"/>
      <c r="I23" s="133" t="s">
        <v>27</v>
      </c>
      <c r="J23" s="137" t="s">
        <v>28</v>
      </c>
      <c r="K23" s="38"/>
      <c r="L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7" t="s">
        <v>39</v>
      </c>
      <c r="F24" s="38"/>
      <c r="G24" s="38"/>
      <c r="H24" s="38"/>
      <c r="I24" s="133" t="s">
        <v>30</v>
      </c>
      <c r="J24" s="137" t="s">
        <v>28</v>
      </c>
      <c r="K24" s="38"/>
      <c r="L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3" t="s">
        <v>40</v>
      </c>
      <c r="E26" s="38"/>
      <c r="F26" s="38"/>
      <c r="G26" s="38"/>
      <c r="H26" s="38"/>
      <c r="I26" s="38"/>
      <c r="J26" s="38"/>
      <c r="K26" s="38"/>
      <c r="L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71.25" customHeight="1">
      <c r="A27" s="139"/>
      <c r="B27" s="140"/>
      <c r="C27" s="139"/>
      <c r="D27" s="139"/>
      <c r="E27" s="141" t="s">
        <v>41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4" t="s">
        <v>42</v>
      </c>
      <c r="E30" s="38"/>
      <c r="F30" s="38"/>
      <c r="G30" s="38"/>
      <c r="H30" s="38"/>
      <c r="I30" s="38"/>
      <c r="J30" s="145">
        <f>ROUND(J85, 2)</f>
        <v>0</v>
      </c>
      <c r="K30" s="38"/>
      <c r="L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3"/>
      <c r="E31" s="143"/>
      <c r="F31" s="143"/>
      <c r="G31" s="143"/>
      <c r="H31" s="143"/>
      <c r="I31" s="143"/>
      <c r="J31" s="143"/>
      <c r="K31" s="143"/>
      <c r="L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6" t="s">
        <v>44</v>
      </c>
      <c r="G32" s="38"/>
      <c r="H32" s="38"/>
      <c r="I32" s="146" t="s">
        <v>43</v>
      </c>
      <c r="J32" s="146" t="s">
        <v>45</v>
      </c>
      <c r="K32" s="38"/>
      <c r="L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7" t="s">
        <v>46</v>
      </c>
      <c r="E33" s="133" t="s">
        <v>47</v>
      </c>
      <c r="F33" s="148">
        <f>ROUND((SUM(BE85:BE149)),  2)</f>
        <v>0</v>
      </c>
      <c r="G33" s="38"/>
      <c r="H33" s="38"/>
      <c r="I33" s="149">
        <v>0.20999999999999999</v>
      </c>
      <c r="J33" s="148">
        <f>ROUND(((SUM(BE85:BE149))*I33),  2)</f>
        <v>0</v>
      </c>
      <c r="K33" s="38"/>
      <c r="L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3" t="s">
        <v>48</v>
      </c>
      <c r="F34" s="148">
        <f>ROUND((SUM(BF85:BF149)),  2)</f>
        <v>0</v>
      </c>
      <c r="G34" s="38"/>
      <c r="H34" s="38"/>
      <c r="I34" s="149">
        <v>0.12</v>
      </c>
      <c r="J34" s="148">
        <f>ROUND(((SUM(BF85:BF149))*I34),  2)</f>
        <v>0</v>
      </c>
      <c r="K34" s="38"/>
      <c r="L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33" t="s">
        <v>46</v>
      </c>
      <c r="E35" s="133" t="s">
        <v>49</v>
      </c>
      <c r="F35" s="148">
        <f>ROUND((SUM(BG85:BG149)),  2)</f>
        <v>0</v>
      </c>
      <c r="G35" s="38"/>
      <c r="H35" s="38"/>
      <c r="I35" s="149">
        <v>0.20999999999999999</v>
      </c>
      <c r="J35" s="148">
        <f>0</f>
        <v>0</v>
      </c>
      <c r="K35" s="38"/>
      <c r="L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3" t="s">
        <v>50</v>
      </c>
      <c r="F36" s="148">
        <f>ROUND((SUM(BH85:BH149)),  2)</f>
        <v>0</v>
      </c>
      <c r="G36" s="38"/>
      <c r="H36" s="38"/>
      <c r="I36" s="149">
        <v>0.12</v>
      </c>
      <c r="J36" s="148">
        <f>0</f>
        <v>0</v>
      </c>
      <c r="K36" s="38"/>
      <c r="L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51</v>
      </c>
      <c r="F37" s="148">
        <f>ROUND((SUM(BI85:BI149)),  2)</f>
        <v>0</v>
      </c>
      <c r="G37" s="38"/>
      <c r="H37" s="38"/>
      <c r="I37" s="149">
        <v>0</v>
      </c>
      <c r="J37" s="148">
        <f>0</f>
        <v>0</v>
      </c>
      <c r="K37" s="38"/>
      <c r="L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0"/>
      <c r="D39" s="151" t="s">
        <v>52</v>
      </c>
      <c r="E39" s="152"/>
      <c r="F39" s="152"/>
      <c r="G39" s="153" t="s">
        <v>53</v>
      </c>
      <c r="H39" s="154" t="s">
        <v>54</v>
      </c>
      <c r="I39" s="152"/>
      <c r="J39" s="155">
        <f>SUM(J30:J37)</f>
        <v>0</v>
      </c>
      <c r="K39" s="156"/>
      <c r="L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5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1" t="str">
        <f>E7</f>
        <v>Oleška, Heřmanice, obnova koryta v ř. km 2,000 - 2,500</v>
      </c>
      <c r="F48" s="32"/>
      <c r="G48" s="32"/>
      <c r="H48" s="32"/>
      <c r="I48" s="40"/>
      <c r="J48" s="40"/>
      <c r="K48" s="40"/>
      <c r="L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70" t="str">
        <f>E9</f>
        <v>SO 03 - Obnova prahu ř. km 2,024 - 2,060</v>
      </c>
      <c r="F50" s="40"/>
      <c r="G50" s="40"/>
      <c r="H50" s="40"/>
      <c r="I50" s="40"/>
      <c r="J50" s="40"/>
      <c r="K50" s="40"/>
      <c r="L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22</v>
      </c>
      <c r="D52" s="40"/>
      <c r="E52" s="40"/>
      <c r="F52" s="27" t="str">
        <f>F12</f>
        <v>Heřmanice</v>
      </c>
      <c r="G52" s="40"/>
      <c r="H52" s="40"/>
      <c r="I52" s="32" t="s">
        <v>24</v>
      </c>
      <c r="J52" s="73" t="str">
        <f>IF(J12="","",J12)</f>
        <v>18.6.2025</v>
      </c>
      <c r="K52" s="40"/>
      <c r="L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26</v>
      </c>
      <c r="D54" s="40"/>
      <c r="E54" s="40"/>
      <c r="F54" s="27" t="str">
        <f>E15</f>
        <v>Povodí Labe, státní podnik</v>
      </c>
      <c r="G54" s="40"/>
      <c r="H54" s="40"/>
      <c r="I54" s="32" t="s">
        <v>33</v>
      </c>
      <c r="J54" s="36" t="str">
        <f>E21</f>
        <v>Povodí Labe, státní podnik, OIČ</v>
      </c>
      <c r="K54" s="40"/>
      <c r="L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>Ing. Eva Morkesová</v>
      </c>
      <c r="K55" s="40"/>
      <c r="L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2" t="s">
        <v>100</v>
      </c>
      <c r="D57" s="163"/>
      <c r="E57" s="163"/>
      <c r="F57" s="163"/>
      <c r="G57" s="163"/>
      <c r="H57" s="163"/>
      <c r="I57" s="163"/>
      <c r="J57" s="164" t="s">
        <v>101</v>
      </c>
      <c r="K57" s="163"/>
      <c r="L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5" t="s">
        <v>74</v>
      </c>
      <c r="D59" s="40"/>
      <c r="E59" s="40"/>
      <c r="F59" s="40"/>
      <c r="G59" s="40"/>
      <c r="H59" s="40"/>
      <c r="I59" s="40"/>
      <c r="J59" s="103">
        <f>J85</f>
        <v>0</v>
      </c>
      <c r="K59" s="40"/>
      <c r="L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hidden="1" s="9" customFormat="1" ht="24.96" customHeight="1">
      <c r="A60" s="9"/>
      <c r="B60" s="166"/>
      <c r="C60" s="167"/>
      <c r="D60" s="168" t="s">
        <v>103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2"/>
      <c r="C61" s="173"/>
      <c r="D61" s="174" t="s">
        <v>104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2"/>
      <c r="C62" s="173"/>
      <c r="D62" s="174" t="s">
        <v>105</v>
      </c>
      <c r="E62" s="175"/>
      <c r="F62" s="175"/>
      <c r="G62" s="175"/>
      <c r="H62" s="175"/>
      <c r="I62" s="175"/>
      <c r="J62" s="176">
        <f>J99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2"/>
      <c r="C63" s="173"/>
      <c r="D63" s="174" t="s">
        <v>106</v>
      </c>
      <c r="E63" s="175"/>
      <c r="F63" s="175"/>
      <c r="G63" s="175"/>
      <c r="H63" s="175"/>
      <c r="I63" s="175"/>
      <c r="J63" s="176">
        <f>J119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2"/>
      <c r="C64" s="173"/>
      <c r="D64" s="174" t="s">
        <v>295</v>
      </c>
      <c r="E64" s="175"/>
      <c r="F64" s="175"/>
      <c r="G64" s="175"/>
      <c r="H64" s="175"/>
      <c r="I64" s="175"/>
      <c r="J64" s="176">
        <f>J136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2"/>
      <c r="C65" s="173"/>
      <c r="D65" s="174" t="s">
        <v>107</v>
      </c>
      <c r="E65" s="175"/>
      <c r="F65" s="175"/>
      <c r="G65" s="175"/>
      <c r="H65" s="175"/>
      <c r="I65" s="175"/>
      <c r="J65" s="176">
        <f>J147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35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 s="2" customFormat="1" ht="6.96" customHeight="1">
      <c r="A67" s="38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/>
    <row r="69" hidden="1"/>
    <row r="70" hidden="1"/>
    <row r="71" s="2" customFormat="1" ht="6.96" customHeight="1">
      <c r="A71" s="38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108</v>
      </c>
      <c r="D72" s="40"/>
      <c r="E72" s="40"/>
      <c r="F72" s="40"/>
      <c r="G72" s="40"/>
      <c r="H72" s="40"/>
      <c r="I72" s="40"/>
      <c r="J72" s="40"/>
      <c r="K72" s="40"/>
      <c r="L72" s="13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1" t="str">
        <f>E7</f>
        <v>Oleška, Heřmanice, obnova koryta v ř. km 2,000 - 2,500</v>
      </c>
      <c r="F75" s="32"/>
      <c r="G75" s="32"/>
      <c r="H75" s="32"/>
      <c r="I75" s="40"/>
      <c r="J75" s="40"/>
      <c r="K75" s="40"/>
      <c r="L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97</v>
      </c>
      <c r="D76" s="40"/>
      <c r="E76" s="40"/>
      <c r="F76" s="40"/>
      <c r="G76" s="40"/>
      <c r="H76" s="40"/>
      <c r="I76" s="40"/>
      <c r="J76" s="40"/>
      <c r="K76" s="40"/>
      <c r="L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70" t="str">
        <f>E9</f>
        <v>SO 03 - Obnova prahu ř. km 2,024 - 2,060</v>
      </c>
      <c r="F77" s="40"/>
      <c r="G77" s="40"/>
      <c r="H77" s="40"/>
      <c r="I77" s="40"/>
      <c r="J77" s="40"/>
      <c r="K77" s="40"/>
      <c r="L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22</v>
      </c>
      <c r="D79" s="40"/>
      <c r="E79" s="40"/>
      <c r="F79" s="27" t="str">
        <f>F12</f>
        <v>Heřmanice</v>
      </c>
      <c r="G79" s="40"/>
      <c r="H79" s="40"/>
      <c r="I79" s="32" t="s">
        <v>24</v>
      </c>
      <c r="J79" s="73" t="str">
        <f>IF(J12="","",J12)</f>
        <v>18.6.2025</v>
      </c>
      <c r="K79" s="40"/>
      <c r="L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26</v>
      </c>
      <c r="D81" s="40"/>
      <c r="E81" s="40"/>
      <c r="F81" s="27" t="str">
        <f>E15</f>
        <v>Povodí Labe, státní podnik</v>
      </c>
      <c r="G81" s="40"/>
      <c r="H81" s="40"/>
      <c r="I81" s="32" t="s">
        <v>33</v>
      </c>
      <c r="J81" s="36" t="str">
        <f>E21</f>
        <v>Povodí Labe, státní podnik, OIČ</v>
      </c>
      <c r="K81" s="40"/>
      <c r="L81" s="13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31</v>
      </c>
      <c r="D82" s="40"/>
      <c r="E82" s="40"/>
      <c r="F82" s="27" t="str">
        <f>IF(E18="","",E18)</f>
        <v>Vyplň údaj</v>
      </c>
      <c r="G82" s="40"/>
      <c r="H82" s="40"/>
      <c r="I82" s="32" t="s">
        <v>38</v>
      </c>
      <c r="J82" s="36" t="str">
        <f>E24</f>
        <v>Ing. Eva Morkesová</v>
      </c>
      <c r="K82" s="40"/>
      <c r="L82" s="13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78"/>
      <c r="B84" s="179"/>
      <c r="C84" s="180" t="s">
        <v>109</v>
      </c>
      <c r="D84" s="181" t="s">
        <v>61</v>
      </c>
      <c r="E84" s="181" t="s">
        <v>57</v>
      </c>
      <c r="F84" s="181" t="s">
        <v>58</v>
      </c>
      <c r="G84" s="181" t="s">
        <v>110</v>
      </c>
      <c r="H84" s="181" t="s">
        <v>111</v>
      </c>
      <c r="I84" s="181" t="s">
        <v>112</v>
      </c>
      <c r="J84" s="182" t="s">
        <v>101</v>
      </c>
      <c r="K84" s="183" t="s">
        <v>113</v>
      </c>
      <c r="L84" s="184"/>
      <c r="M84" s="93" t="s">
        <v>28</v>
      </c>
      <c r="N84" s="94" t="s">
        <v>46</v>
      </c>
      <c r="O84" s="94" t="s">
        <v>114</v>
      </c>
      <c r="P84" s="94" t="s">
        <v>115</v>
      </c>
      <c r="Q84" s="94" t="s">
        <v>116</v>
      </c>
      <c r="R84" s="94" t="s">
        <v>117</v>
      </c>
      <c r="S84" s="94" t="s">
        <v>118</v>
      </c>
      <c r="T84" s="95" t="s">
        <v>119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8"/>
      <c r="B85" s="39"/>
      <c r="C85" s="100" t="s">
        <v>120</v>
      </c>
      <c r="D85" s="40"/>
      <c r="E85" s="40"/>
      <c r="F85" s="40"/>
      <c r="G85" s="40"/>
      <c r="H85" s="40"/>
      <c r="I85" s="40"/>
      <c r="J85" s="185">
        <f>BK85</f>
        <v>0</v>
      </c>
      <c r="K85" s="40"/>
      <c r="L85" s="44"/>
      <c r="M85" s="96"/>
      <c r="N85" s="186"/>
      <c r="O85" s="97"/>
      <c r="P85" s="187">
        <f>P86</f>
        <v>0</v>
      </c>
      <c r="Q85" s="97"/>
      <c r="R85" s="187">
        <f>R86</f>
        <v>56.299250300000004</v>
      </c>
      <c r="S85" s="97"/>
      <c r="T85" s="188">
        <f>T86</f>
        <v>17.600000000000001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75</v>
      </c>
      <c r="AU85" s="17" t="s">
        <v>102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75</v>
      </c>
      <c r="E86" s="193" t="s">
        <v>121</v>
      </c>
      <c r="F86" s="193" t="s">
        <v>122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P87+P99+P119+P136+P147</f>
        <v>0</v>
      </c>
      <c r="Q86" s="198"/>
      <c r="R86" s="199">
        <f>R87+R99+R119+R136+R147</f>
        <v>56.299250300000004</v>
      </c>
      <c r="S86" s="198"/>
      <c r="T86" s="200">
        <f>T87+T99+T119+T136+T147</f>
        <v>17.600000000000001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84</v>
      </c>
      <c r="AT86" s="202" t="s">
        <v>75</v>
      </c>
      <c r="AU86" s="202" t="s">
        <v>76</v>
      </c>
      <c r="AY86" s="201" t="s">
        <v>123</v>
      </c>
      <c r="BK86" s="203">
        <f>BK87+BK99+BK119+BK136+BK147</f>
        <v>0</v>
      </c>
    </row>
    <row r="87" s="12" customFormat="1" ht="22.8" customHeight="1">
      <c r="A87" s="12"/>
      <c r="B87" s="190"/>
      <c r="C87" s="191"/>
      <c r="D87" s="192" t="s">
        <v>75</v>
      </c>
      <c r="E87" s="204" t="s">
        <v>84</v>
      </c>
      <c r="F87" s="204" t="s">
        <v>124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SUM(P88:P98)</f>
        <v>0</v>
      </c>
      <c r="Q87" s="198"/>
      <c r="R87" s="199">
        <f>SUM(R88:R98)</f>
        <v>0</v>
      </c>
      <c r="S87" s="198"/>
      <c r="T87" s="200">
        <f>SUM(T88:T98)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84</v>
      </c>
      <c r="AT87" s="202" t="s">
        <v>75</v>
      </c>
      <c r="AU87" s="202" t="s">
        <v>84</v>
      </c>
      <c r="AY87" s="201" t="s">
        <v>123</v>
      </c>
      <c r="BK87" s="203">
        <f>SUM(BK88:BK98)</f>
        <v>0</v>
      </c>
    </row>
    <row r="88" s="2" customFormat="1" ht="16.5" customHeight="1">
      <c r="A88" s="38"/>
      <c r="B88" s="39"/>
      <c r="C88" s="206" t="s">
        <v>84</v>
      </c>
      <c r="D88" s="206" t="s">
        <v>125</v>
      </c>
      <c r="E88" s="207" t="s">
        <v>296</v>
      </c>
      <c r="F88" s="208" t="s">
        <v>297</v>
      </c>
      <c r="G88" s="209" t="s">
        <v>298</v>
      </c>
      <c r="H88" s="210">
        <v>1</v>
      </c>
      <c r="I88" s="211"/>
      <c r="J88" s="212">
        <f>ROUND(I88*H88,2)</f>
        <v>0</v>
      </c>
      <c r="K88" s="213"/>
      <c r="L88" s="44"/>
      <c r="M88" s="214" t="s">
        <v>28</v>
      </c>
      <c r="N88" s="215" t="s">
        <v>49</v>
      </c>
      <c r="O88" s="85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8" t="s">
        <v>129</v>
      </c>
      <c r="AT88" s="218" t="s">
        <v>125</v>
      </c>
      <c r="AU88" s="218" t="s">
        <v>86</v>
      </c>
      <c r="AY88" s="17" t="s">
        <v>123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7" t="s">
        <v>129</v>
      </c>
      <c r="BK88" s="219">
        <f>ROUND(I88*H88,2)</f>
        <v>0</v>
      </c>
      <c r="BL88" s="17" t="s">
        <v>129</v>
      </c>
      <c r="BM88" s="218" t="s">
        <v>299</v>
      </c>
    </row>
    <row r="89" s="13" customFormat="1">
      <c r="A89" s="13"/>
      <c r="B89" s="220"/>
      <c r="C89" s="221"/>
      <c r="D89" s="222" t="s">
        <v>131</v>
      </c>
      <c r="E89" s="223" t="s">
        <v>28</v>
      </c>
      <c r="F89" s="224" t="s">
        <v>300</v>
      </c>
      <c r="G89" s="221"/>
      <c r="H89" s="223" t="s">
        <v>28</v>
      </c>
      <c r="I89" s="225"/>
      <c r="J89" s="221"/>
      <c r="K89" s="221"/>
      <c r="L89" s="226"/>
      <c r="M89" s="227"/>
      <c r="N89" s="228"/>
      <c r="O89" s="228"/>
      <c r="P89" s="228"/>
      <c r="Q89" s="228"/>
      <c r="R89" s="228"/>
      <c r="S89" s="228"/>
      <c r="T89" s="229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0" t="s">
        <v>131</v>
      </c>
      <c r="AU89" s="230" t="s">
        <v>86</v>
      </c>
      <c r="AV89" s="13" t="s">
        <v>84</v>
      </c>
      <c r="AW89" s="13" t="s">
        <v>37</v>
      </c>
      <c r="AX89" s="13" t="s">
        <v>76</v>
      </c>
      <c r="AY89" s="230" t="s">
        <v>123</v>
      </c>
    </row>
    <row r="90" s="14" customFormat="1">
      <c r="A90" s="14"/>
      <c r="B90" s="231"/>
      <c r="C90" s="232"/>
      <c r="D90" s="222" t="s">
        <v>131</v>
      </c>
      <c r="E90" s="233" t="s">
        <v>28</v>
      </c>
      <c r="F90" s="234" t="s">
        <v>84</v>
      </c>
      <c r="G90" s="232"/>
      <c r="H90" s="235">
        <v>1</v>
      </c>
      <c r="I90" s="236"/>
      <c r="J90" s="232"/>
      <c r="K90" s="232"/>
      <c r="L90" s="237"/>
      <c r="M90" s="238"/>
      <c r="N90" s="239"/>
      <c r="O90" s="239"/>
      <c r="P90" s="239"/>
      <c r="Q90" s="239"/>
      <c r="R90" s="239"/>
      <c r="S90" s="239"/>
      <c r="T90" s="240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1" t="s">
        <v>131</v>
      </c>
      <c r="AU90" s="241" t="s">
        <v>86</v>
      </c>
      <c r="AV90" s="14" t="s">
        <v>86</v>
      </c>
      <c r="AW90" s="14" t="s">
        <v>37</v>
      </c>
      <c r="AX90" s="14" t="s">
        <v>84</v>
      </c>
      <c r="AY90" s="241" t="s">
        <v>123</v>
      </c>
    </row>
    <row r="91" s="2" customFormat="1" ht="49.05" customHeight="1">
      <c r="A91" s="38"/>
      <c r="B91" s="39"/>
      <c r="C91" s="206" t="s">
        <v>86</v>
      </c>
      <c r="D91" s="206" t="s">
        <v>125</v>
      </c>
      <c r="E91" s="207" t="s">
        <v>301</v>
      </c>
      <c r="F91" s="208" t="s">
        <v>302</v>
      </c>
      <c r="G91" s="209" t="s">
        <v>149</v>
      </c>
      <c r="H91" s="210">
        <v>2.0699999999999998</v>
      </c>
      <c r="I91" s="211"/>
      <c r="J91" s="212">
        <f>ROUND(I91*H91,2)</f>
        <v>0</v>
      </c>
      <c r="K91" s="213"/>
      <c r="L91" s="44"/>
      <c r="M91" s="214" t="s">
        <v>28</v>
      </c>
      <c r="N91" s="215" t="s">
        <v>49</v>
      </c>
      <c r="O91" s="85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8" t="s">
        <v>129</v>
      </c>
      <c r="AT91" s="218" t="s">
        <v>125</v>
      </c>
      <c r="AU91" s="218" t="s">
        <v>86</v>
      </c>
      <c r="AY91" s="17" t="s">
        <v>123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7" t="s">
        <v>129</v>
      </c>
      <c r="BK91" s="219">
        <f>ROUND(I91*H91,2)</f>
        <v>0</v>
      </c>
      <c r="BL91" s="17" t="s">
        <v>129</v>
      </c>
      <c r="BM91" s="218" t="s">
        <v>303</v>
      </c>
    </row>
    <row r="92" s="2" customFormat="1">
      <c r="A92" s="38"/>
      <c r="B92" s="39"/>
      <c r="C92" s="40"/>
      <c r="D92" s="242" t="s">
        <v>137</v>
      </c>
      <c r="E92" s="40"/>
      <c r="F92" s="243" t="s">
        <v>304</v>
      </c>
      <c r="G92" s="40"/>
      <c r="H92" s="40"/>
      <c r="I92" s="244"/>
      <c r="J92" s="40"/>
      <c r="K92" s="40"/>
      <c r="L92" s="44"/>
      <c r="M92" s="245"/>
      <c r="N92" s="246"/>
      <c r="O92" s="85"/>
      <c r="P92" s="85"/>
      <c r="Q92" s="85"/>
      <c r="R92" s="85"/>
      <c r="S92" s="85"/>
      <c r="T92" s="86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137</v>
      </c>
      <c r="AU92" s="17" t="s">
        <v>86</v>
      </c>
    </row>
    <row r="93" s="13" customFormat="1">
      <c r="A93" s="13"/>
      <c r="B93" s="220"/>
      <c r="C93" s="221"/>
      <c r="D93" s="222" t="s">
        <v>131</v>
      </c>
      <c r="E93" s="223" t="s">
        <v>28</v>
      </c>
      <c r="F93" s="224" t="s">
        <v>305</v>
      </c>
      <c r="G93" s="221"/>
      <c r="H93" s="223" t="s">
        <v>28</v>
      </c>
      <c r="I93" s="225"/>
      <c r="J93" s="221"/>
      <c r="K93" s="221"/>
      <c r="L93" s="226"/>
      <c r="M93" s="227"/>
      <c r="N93" s="228"/>
      <c r="O93" s="228"/>
      <c r="P93" s="228"/>
      <c r="Q93" s="228"/>
      <c r="R93" s="228"/>
      <c r="S93" s="228"/>
      <c r="T93" s="22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0" t="s">
        <v>131</v>
      </c>
      <c r="AU93" s="230" t="s">
        <v>86</v>
      </c>
      <c r="AV93" s="13" t="s">
        <v>84</v>
      </c>
      <c r="AW93" s="13" t="s">
        <v>37</v>
      </c>
      <c r="AX93" s="13" t="s">
        <v>76</v>
      </c>
      <c r="AY93" s="230" t="s">
        <v>123</v>
      </c>
    </row>
    <row r="94" s="14" customFormat="1">
      <c r="A94" s="14"/>
      <c r="B94" s="231"/>
      <c r="C94" s="232"/>
      <c r="D94" s="222" t="s">
        <v>131</v>
      </c>
      <c r="E94" s="233" t="s">
        <v>28</v>
      </c>
      <c r="F94" s="234" t="s">
        <v>306</v>
      </c>
      <c r="G94" s="232"/>
      <c r="H94" s="235">
        <v>2.0699999999999998</v>
      </c>
      <c r="I94" s="236"/>
      <c r="J94" s="232"/>
      <c r="K94" s="232"/>
      <c r="L94" s="237"/>
      <c r="M94" s="238"/>
      <c r="N94" s="239"/>
      <c r="O94" s="239"/>
      <c r="P94" s="239"/>
      <c r="Q94" s="239"/>
      <c r="R94" s="239"/>
      <c r="S94" s="239"/>
      <c r="T94" s="24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1" t="s">
        <v>131</v>
      </c>
      <c r="AU94" s="241" t="s">
        <v>86</v>
      </c>
      <c r="AV94" s="14" t="s">
        <v>86</v>
      </c>
      <c r="AW94" s="14" t="s">
        <v>37</v>
      </c>
      <c r="AX94" s="14" t="s">
        <v>84</v>
      </c>
      <c r="AY94" s="241" t="s">
        <v>123</v>
      </c>
    </row>
    <row r="95" s="2" customFormat="1" ht="55.5" customHeight="1">
      <c r="A95" s="38"/>
      <c r="B95" s="39"/>
      <c r="C95" s="206" t="s">
        <v>141</v>
      </c>
      <c r="D95" s="206" t="s">
        <v>125</v>
      </c>
      <c r="E95" s="207" t="s">
        <v>198</v>
      </c>
      <c r="F95" s="208" t="s">
        <v>199</v>
      </c>
      <c r="G95" s="209" t="s">
        <v>149</v>
      </c>
      <c r="H95" s="210">
        <v>2.0699999999999998</v>
      </c>
      <c r="I95" s="211"/>
      <c r="J95" s="212">
        <f>ROUND(I95*H95,2)</f>
        <v>0</v>
      </c>
      <c r="K95" s="213"/>
      <c r="L95" s="44"/>
      <c r="M95" s="214" t="s">
        <v>28</v>
      </c>
      <c r="N95" s="215" t="s">
        <v>49</v>
      </c>
      <c r="O95" s="85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8" t="s">
        <v>129</v>
      </c>
      <c r="AT95" s="218" t="s">
        <v>125</v>
      </c>
      <c r="AU95" s="218" t="s">
        <v>86</v>
      </c>
      <c r="AY95" s="17" t="s">
        <v>123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7" t="s">
        <v>129</v>
      </c>
      <c r="BK95" s="219">
        <f>ROUND(I95*H95,2)</f>
        <v>0</v>
      </c>
      <c r="BL95" s="17" t="s">
        <v>129</v>
      </c>
      <c r="BM95" s="218" t="s">
        <v>307</v>
      </c>
    </row>
    <row r="96" s="2" customFormat="1">
      <c r="A96" s="38"/>
      <c r="B96" s="39"/>
      <c r="C96" s="40"/>
      <c r="D96" s="242" t="s">
        <v>137</v>
      </c>
      <c r="E96" s="40"/>
      <c r="F96" s="243" t="s">
        <v>201</v>
      </c>
      <c r="G96" s="40"/>
      <c r="H96" s="40"/>
      <c r="I96" s="244"/>
      <c r="J96" s="40"/>
      <c r="K96" s="40"/>
      <c r="L96" s="44"/>
      <c r="M96" s="245"/>
      <c r="N96" s="246"/>
      <c r="O96" s="85"/>
      <c r="P96" s="85"/>
      <c r="Q96" s="85"/>
      <c r="R96" s="85"/>
      <c r="S96" s="85"/>
      <c r="T96" s="86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137</v>
      </c>
      <c r="AU96" s="17" t="s">
        <v>86</v>
      </c>
    </row>
    <row r="97" s="13" customFormat="1">
      <c r="A97" s="13"/>
      <c r="B97" s="220"/>
      <c r="C97" s="221"/>
      <c r="D97" s="222" t="s">
        <v>131</v>
      </c>
      <c r="E97" s="223" t="s">
        <v>28</v>
      </c>
      <c r="F97" s="224" t="s">
        <v>308</v>
      </c>
      <c r="G97" s="221"/>
      <c r="H97" s="223" t="s">
        <v>28</v>
      </c>
      <c r="I97" s="225"/>
      <c r="J97" s="221"/>
      <c r="K97" s="221"/>
      <c r="L97" s="226"/>
      <c r="M97" s="227"/>
      <c r="N97" s="228"/>
      <c r="O97" s="228"/>
      <c r="P97" s="228"/>
      <c r="Q97" s="228"/>
      <c r="R97" s="228"/>
      <c r="S97" s="228"/>
      <c r="T97" s="22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0" t="s">
        <v>131</v>
      </c>
      <c r="AU97" s="230" t="s">
        <v>86</v>
      </c>
      <c r="AV97" s="13" t="s">
        <v>84</v>
      </c>
      <c r="AW97" s="13" t="s">
        <v>37</v>
      </c>
      <c r="AX97" s="13" t="s">
        <v>76</v>
      </c>
      <c r="AY97" s="230" t="s">
        <v>123</v>
      </c>
    </row>
    <row r="98" s="14" customFormat="1">
      <c r="A98" s="14"/>
      <c r="B98" s="231"/>
      <c r="C98" s="232"/>
      <c r="D98" s="222" t="s">
        <v>131</v>
      </c>
      <c r="E98" s="233" t="s">
        <v>28</v>
      </c>
      <c r="F98" s="234" t="s">
        <v>306</v>
      </c>
      <c r="G98" s="232"/>
      <c r="H98" s="235">
        <v>2.0699999999999998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1" t="s">
        <v>131</v>
      </c>
      <c r="AU98" s="241" t="s">
        <v>86</v>
      </c>
      <c r="AV98" s="14" t="s">
        <v>86</v>
      </c>
      <c r="AW98" s="14" t="s">
        <v>37</v>
      </c>
      <c r="AX98" s="14" t="s">
        <v>84</v>
      </c>
      <c r="AY98" s="241" t="s">
        <v>123</v>
      </c>
    </row>
    <row r="99" s="12" customFormat="1" ht="22.8" customHeight="1">
      <c r="A99" s="12"/>
      <c r="B99" s="190"/>
      <c r="C99" s="191"/>
      <c r="D99" s="192" t="s">
        <v>75</v>
      </c>
      <c r="E99" s="204" t="s">
        <v>86</v>
      </c>
      <c r="F99" s="204" t="s">
        <v>213</v>
      </c>
      <c r="G99" s="191"/>
      <c r="H99" s="191"/>
      <c r="I99" s="194"/>
      <c r="J99" s="205">
        <f>BK99</f>
        <v>0</v>
      </c>
      <c r="K99" s="191"/>
      <c r="L99" s="196"/>
      <c r="M99" s="197"/>
      <c r="N99" s="198"/>
      <c r="O99" s="198"/>
      <c r="P99" s="199">
        <f>SUM(P100:P118)</f>
        <v>0</v>
      </c>
      <c r="Q99" s="198"/>
      <c r="R99" s="199">
        <f>SUM(R100:R118)</f>
        <v>20.493793800000002</v>
      </c>
      <c r="S99" s="198"/>
      <c r="T99" s="200">
        <f>SUM(T100:T118)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84</v>
      </c>
      <c r="AT99" s="202" t="s">
        <v>75</v>
      </c>
      <c r="AU99" s="202" t="s">
        <v>84</v>
      </c>
      <c r="AY99" s="201" t="s">
        <v>123</v>
      </c>
      <c r="BK99" s="203">
        <f>SUM(BK100:BK118)</f>
        <v>0</v>
      </c>
    </row>
    <row r="100" s="2" customFormat="1" ht="24.15" customHeight="1">
      <c r="A100" s="38"/>
      <c r="B100" s="39"/>
      <c r="C100" s="258" t="s">
        <v>129</v>
      </c>
      <c r="D100" s="258" t="s">
        <v>214</v>
      </c>
      <c r="E100" s="259" t="s">
        <v>309</v>
      </c>
      <c r="F100" s="260" t="s">
        <v>216</v>
      </c>
      <c r="G100" s="261" t="s">
        <v>217</v>
      </c>
      <c r="H100" s="262">
        <v>1</v>
      </c>
      <c r="I100" s="263"/>
      <c r="J100" s="264">
        <f>ROUND(I100*H100,2)</f>
        <v>0</v>
      </c>
      <c r="K100" s="265"/>
      <c r="L100" s="266"/>
      <c r="M100" s="267" t="s">
        <v>28</v>
      </c>
      <c r="N100" s="268" t="s">
        <v>49</v>
      </c>
      <c r="O100" s="85"/>
      <c r="P100" s="216">
        <f>O100*H100</f>
        <v>0</v>
      </c>
      <c r="Q100" s="216">
        <v>0.00060999999999999997</v>
      </c>
      <c r="R100" s="216">
        <f>Q100*H100</f>
        <v>0.00060999999999999997</v>
      </c>
      <c r="S100" s="216">
        <v>0</v>
      </c>
      <c r="T100" s="217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8" t="s">
        <v>175</v>
      </c>
      <c r="AT100" s="218" t="s">
        <v>214</v>
      </c>
      <c r="AU100" s="218" t="s">
        <v>86</v>
      </c>
      <c r="AY100" s="17" t="s">
        <v>123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7" t="s">
        <v>129</v>
      </c>
      <c r="BK100" s="219">
        <f>ROUND(I100*H100,2)</f>
        <v>0</v>
      </c>
      <c r="BL100" s="17" t="s">
        <v>129</v>
      </c>
      <c r="BM100" s="218" t="s">
        <v>310</v>
      </c>
    </row>
    <row r="101" s="13" customFormat="1">
      <c r="A101" s="13"/>
      <c r="B101" s="220"/>
      <c r="C101" s="221"/>
      <c r="D101" s="222" t="s">
        <v>131</v>
      </c>
      <c r="E101" s="223" t="s">
        <v>28</v>
      </c>
      <c r="F101" s="224" t="s">
        <v>311</v>
      </c>
      <c r="G101" s="221"/>
      <c r="H101" s="223" t="s">
        <v>28</v>
      </c>
      <c r="I101" s="225"/>
      <c r="J101" s="221"/>
      <c r="K101" s="221"/>
      <c r="L101" s="226"/>
      <c r="M101" s="227"/>
      <c r="N101" s="228"/>
      <c r="O101" s="228"/>
      <c r="P101" s="228"/>
      <c r="Q101" s="228"/>
      <c r="R101" s="228"/>
      <c r="S101" s="228"/>
      <c r="T101" s="22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0" t="s">
        <v>131</v>
      </c>
      <c r="AU101" s="230" t="s">
        <v>86</v>
      </c>
      <c r="AV101" s="13" t="s">
        <v>84</v>
      </c>
      <c r="AW101" s="13" t="s">
        <v>37</v>
      </c>
      <c r="AX101" s="13" t="s">
        <v>76</v>
      </c>
      <c r="AY101" s="230" t="s">
        <v>123</v>
      </c>
    </row>
    <row r="102" s="13" customFormat="1">
      <c r="A102" s="13"/>
      <c r="B102" s="220"/>
      <c r="C102" s="221"/>
      <c r="D102" s="222" t="s">
        <v>131</v>
      </c>
      <c r="E102" s="223" t="s">
        <v>28</v>
      </c>
      <c r="F102" s="224" t="s">
        <v>220</v>
      </c>
      <c r="G102" s="221"/>
      <c r="H102" s="223" t="s">
        <v>28</v>
      </c>
      <c r="I102" s="225"/>
      <c r="J102" s="221"/>
      <c r="K102" s="221"/>
      <c r="L102" s="226"/>
      <c r="M102" s="227"/>
      <c r="N102" s="228"/>
      <c r="O102" s="228"/>
      <c r="P102" s="228"/>
      <c r="Q102" s="228"/>
      <c r="R102" s="228"/>
      <c r="S102" s="228"/>
      <c r="T102" s="22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0" t="s">
        <v>131</v>
      </c>
      <c r="AU102" s="230" t="s">
        <v>86</v>
      </c>
      <c r="AV102" s="13" t="s">
        <v>84</v>
      </c>
      <c r="AW102" s="13" t="s">
        <v>37</v>
      </c>
      <c r="AX102" s="13" t="s">
        <v>76</v>
      </c>
      <c r="AY102" s="230" t="s">
        <v>123</v>
      </c>
    </row>
    <row r="103" s="13" customFormat="1">
      <c r="A103" s="13"/>
      <c r="B103" s="220"/>
      <c r="C103" s="221"/>
      <c r="D103" s="222" t="s">
        <v>131</v>
      </c>
      <c r="E103" s="223" t="s">
        <v>28</v>
      </c>
      <c r="F103" s="224" t="s">
        <v>312</v>
      </c>
      <c r="G103" s="221"/>
      <c r="H103" s="223" t="s">
        <v>28</v>
      </c>
      <c r="I103" s="225"/>
      <c r="J103" s="221"/>
      <c r="K103" s="221"/>
      <c r="L103" s="226"/>
      <c r="M103" s="227"/>
      <c r="N103" s="228"/>
      <c r="O103" s="228"/>
      <c r="P103" s="228"/>
      <c r="Q103" s="228"/>
      <c r="R103" s="228"/>
      <c r="S103" s="228"/>
      <c r="T103" s="22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0" t="s">
        <v>131</v>
      </c>
      <c r="AU103" s="230" t="s">
        <v>86</v>
      </c>
      <c r="AV103" s="13" t="s">
        <v>84</v>
      </c>
      <c r="AW103" s="13" t="s">
        <v>37</v>
      </c>
      <c r="AX103" s="13" t="s">
        <v>76</v>
      </c>
      <c r="AY103" s="230" t="s">
        <v>123</v>
      </c>
    </row>
    <row r="104" s="13" customFormat="1">
      <c r="A104" s="13"/>
      <c r="B104" s="220"/>
      <c r="C104" s="221"/>
      <c r="D104" s="222" t="s">
        <v>131</v>
      </c>
      <c r="E104" s="223" t="s">
        <v>28</v>
      </c>
      <c r="F104" s="224" t="s">
        <v>313</v>
      </c>
      <c r="G104" s="221"/>
      <c r="H104" s="223" t="s">
        <v>28</v>
      </c>
      <c r="I104" s="225"/>
      <c r="J104" s="221"/>
      <c r="K104" s="221"/>
      <c r="L104" s="226"/>
      <c r="M104" s="227"/>
      <c r="N104" s="228"/>
      <c r="O104" s="228"/>
      <c r="P104" s="228"/>
      <c r="Q104" s="228"/>
      <c r="R104" s="228"/>
      <c r="S104" s="228"/>
      <c r="T104" s="22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0" t="s">
        <v>131</v>
      </c>
      <c r="AU104" s="230" t="s">
        <v>86</v>
      </c>
      <c r="AV104" s="13" t="s">
        <v>84</v>
      </c>
      <c r="AW104" s="13" t="s">
        <v>37</v>
      </c>
      <c r="AX104" s="13" t="s">
        <v>76</v>
      </c>
      <c r="AY104" s="230" t="s">
        <v>123</v>
      </c>
    </row>
    <row r="105" s="13" customFormat="1">
      <c r="A105" s="13"/>
      <c r="B105" s="220"/>
      <c r="C105" s="221"/>
      <c r="D105" s="222" t="s">
        <v>131</v>
      </c>
      <c r="E105" s="223" t="s">
        <v>28</v>
      </c>
      <c r="F105" s="224" t="s">
        <v>314</v>
      </c>
      <c r="G105" s="221"/>
      <c r="H105" s="223" t="s">
        <v>28</v>
      </c>
      <c r="I105" s="225"/>
      <c r="J105" s="221"/>
      <c r="K105" s="221"/>
      <c r="L105" s="226"/>
      <c r="M105" s="227"/>
      <c r="N105" s="228"/>
      <c r="O105" s="228"/>
      <c r="P105" s="228"/>
      <c r="Q105" s="228"/>
      <c r="R105" s="228"/>
      <c r="S105" s="228"/>
      <c r="T105" s="22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0" t="s">
        <v>131</v>
      </c>
      <c r="AU105" s="230" t="s">
        <v>86</v>
      </c>
      <c r="AV105" s="13" t="s">
        <v>84</v>
      </c>
      <c r="AW105" s="13" t="s">
        <v>37</v>
      </c>
      <c r="AX105" s="13" t="s">
        <v>76</v>
      </c>
      <c r="AY105" s="230" t="s">
        <v>123</v>
      </c>
    </row>
    <row r="106" s="13" customFormat="1">
      <c r="A106" s="13"/>
      <c r="B106" s="220"/>
      <c r="C106" s="221"/>
      <c r="D106" s="222" t="s">
        <v>131</v>
      </c>
      <c r="E106" s="223" t="s">
        <v>28</v>
      </c>
      <c r="F106" s="224" t="s">
        <v>315</v>
      </c>
      <c r="G106" s="221"/>
      <c r="H106" s="223" t="s">
        <v>28</v>
      </c>
      <c r="I106" s="225"/>
      <c r="J106" s="221"/>
      <c r="K106" s="221"/>
      <c r="L106" s="226"/>
      <c r="M106" s="227"/>
      <c r="N106" s="228"/>
      <c r="O106" s="228"/>
      <c r="P106" s="228"/>
      <c r="Q106" s="228"/>
      <c r="R106" s="228"/>
      <c r="S106" s="228"/>
      <c r="T106" s="22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0" t="s">
        <v>131</v>
      </c>
      <c r="AU106" s="230" t="s">
        <v>86</v>
      </c>
      <c r="AV106" s="13" t="s">
        <v>84</v>
      </c>
      <c r="AW106" s="13" t="s">
        <v>37</v>
      </c>
      <c r="AX106" s="13" t="s">
        <v>76</v>
      </c>
      <c r="AY106" s="230" t="s">
        <v>123</v>
      </c>
    </row>
    <row r="107" s="13" customFormat="1">
      <c r="A107" s="13"/>
      <c r="B107" s="220"/>
      <c r="C107" s="221"/>
      <c r="D107" s="222" t="s">
        <v>131</v>
      </c>
      <c r="E107" s="223" t="s">
        <v>28</v>
      </c>
      <c r="F107" s="224" t="s">
        <v>316</v>
      </c>
      <c r="G107" s="221"/>
      <c r="H107" s="223" t="s">
        <v>28</v>
      </c>
      <c r="I107" s="225"/>
      <c r="J107" s="221"/>
      <c r="K107" s="221"/>
      <c r="L107" s="226"/>
      <c r="M107" s="227"/>
      <c r="N107" s="228"/>
      <c r="O107" s="228"/>
      <c r="P107" s="228"/>
      <c r="Q107" s="228"/>
      <c r="R107" s="228"/>
      <c r="S107" s="228"/>
      <c r="T107" s="22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0" t="s">
        <v>131</v>
      </c>
      <c r="AU107" s="230" t="s">
        <v>86</v>
      </c>
      <c r="AV107" s="13" t="s">
        <v>84</v>
      </c>
      <c r="AW107" s="13" t="s">
        <v>37</v>
      </c>
      <c r="AX107" s="13" t="s">
        <v>76</v>
      </c>
      <c r="AY107" s="230" t="s">
        <v>123</v>
      </c>
    </row>
    <row r="108" s="14" customFormat="1">
      <c r="A108" s="14"/>
      <c r="B108" s="231"/>
      <c r="C108" s="232"/>
      <c r="D108" s="222" t="s">
        <v>131</v>
      </c>
      <c r="E108" s="233" t="s">
        <v>28</v>
      </c>
      <c r="F108" s="234" t="s">
        <v>84</v>
      </c>
      <c r="G108" s="232"/>
      <c r="H108" s="235">
        <v>1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1" t="s">
        <v>131</v>
      </c>
      <c r="AU108" s="241" t="s">
        <v>86</v>
      </c>
      <c r="AV108" s="14" t="s">
        <v>86</v>
      </c>
      <c r="AW108" s="14" t="s">
        <v>37</v>
      </c>
      <c r="AX108" s="14" t="s">
        <v>84</v>
      </c>
      <c r="AY108" s="241" t="s">
        <v>123</v>
      </c>
    </row>
    <row r="109" s="2" customFormat="1" ht="24.15" customHeight="1">
      <c r="A109" s="38"/>
      <c r="B109" s="39"/>
      <c r="C109" s="206" t="s">
        <v>154</v>
      </c>
      <c r="D109" s="206" t="s">
        <v>125</v>
      </c>
      <c r="E109" s="207" t="s">
        <v>317</v>
      </c>
      <c r="F109" s="208" t="s">
        <v>318</v>
      </c>
      <c r="G109" s="209" t="s">
        <v>149</v>
      </c>
      <c r="H109" s="210">
        <v>8</v>
      </c>
      <c r="I109" s="211"/>
      <c r="J109" s="212">
        <f>ROUND(I109*H109,2)</f>
        <v>0</v>
      </c>
      <c r="K109" s="213"/>
      <c r="L109" s="44"/>
      <c r="M109" s="214" t="s">
        <v>28</v>
      </c>
      <c r="N109" s="215" t="s">
        <v>49</v>
      </c>
      <c r="O109" s="85"/>
      <c r="P109" s="216">
        <f>O109*H109</f>
        <v>0</v>
      </c>
      <c r="Q109" s="216">
        <v>2.55328</v>
      </c>
      <c r="R109" s="216">
        <f>Q109*H109</f>
        <v>20.42624</v>
      </c>
      <c r="S109" s="216">
        <v>0</v>
      </c>
      <c r="T109" s="217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8" t="s">
        <v>129</v>
      </c>
      <c r="AT109" s="218" t="s">
        <v>125</v>
      </c>
      <c r="AU109" s="218" t="s">
        <v>86</v>
      </c>
      <c r="AY109" s="17" t="s">
        <v>123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7" t="s">
        <v>129</v>
      </c>
      <c r="BK109" s="219">
        <f>ROUND(I109*H109,2)</f>
        <v>0</v>
      </c>
      <c r="BL109" s="17" t="s">
        <v>129</v>
      </c>
      <c r="BM109" s="218" t="s">
        <v>319</v>
      </c>
    </row>
    <row r="110" s="2" customFormat="1">
      <c r="A110" s="38"/>
      <c r="B110" s="39"/>
      <c r="C110" s="40"/>
      <c r="D110" s="242" t="s">
        <v>137</v>
      </c>
      <c r="E110" s="40"/>
      <c r="F110" s="243" t="s">
        <v>320</v>
      </c>
      <c r="G110" s="40"/>
      <c r="H110" s="40"/>
      <c r="I110" s="244"/>
      <c r="J110" s="40"/>
      <c r="K110" s="40"/>
      <c r="L110" s="44"/>
      <c r="M110" s="245"/>
      <c r="N110" s="246"/>
      <c r="O110" s="85"/>
      <c r="P110" s="85"/>
      <c r="Q110" s="85"/>
      <c r="R110" s="85"/>
      <c r="S110" s="85"/>
      <c r="T110" s="86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137</v>
      </c>
      <c r="AU110" s="17" t="s">
        <v>86</v>
      </c>
    </row>
    <row r="111" s="13" customFormat="1">
      <c r="A111" s="13"/>
      <c r="B111" s="220"/>
      <c r="C111" s="221"/>
      <c r="D111" s="222" t="s">
        <v>131</v>
      </c>
      <c r="E111" s="223" t="s">
        <v>28</v>
      </c>
      <c r="F111" s="224" t="s">
        <v>321</v>
      </c>
      <c r="G111" s="221"/>
      <c r="H111" s="223" t="s">
        <v>28</v>
      </c>
      <c r="I111" s="225"/>
      <c r="J111" s="221"/>
      <c r="K111" s="221"/>
      <c r="L111" s="226"/>
      <c r="M111" s="227"/>
      <c r="N111" s="228"/>
      <c r="O111" s="228"/>
      <c r="P111" s="228"/>
      <c r="Q111" s="228"/>
      <c r="R111" s="228"/>
      <c r="S111" s="228"/>
      <c r="T111" s="22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0" t="s">
        <v>131</v>
      </c>
      <c r="AU111" s="230" t="s">
        <v>86</v>
      </c>
      <c r="AV111" s="13" t="s">
        <v>84</v>
      </c>
      <c r="AW111" s="13" t="s">
        <v>37</v>
      </c>
      <c r="AX111" s="13" t="s">
        <v>76</v>
      </c>
      <c r="AY111" s="230" t="s">
        <v>123</v>
      </c>
    </row>
    <row r="112" s="14" customFormat="1">
      <c r="A112" s="14"/>
      <c r="B112" s="231"/>
      <c r="C112" s="232"/>
      <c r="D112" s="222" t="s">
        <v>131</v>
      </c>
      <c r="E112" s="233" t="s">
        <v>28</v>
      </c>
      <c r="F112" s="234" t="s">
        <v>322</v>
      </c>
      <c r="G112" s="232"/>
      <c r="H112" s="235">
        <v>8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1" t="s">
        <v>131</v>
      </c>
      <c r="AU112" s="241" t="s">
        <v>86</v>
      </c>
      <c r="AV112" s="14" t="s">
        <v>86</v>
      </c>
      <c r="AW112" s="14" t="s">
        <v>37</v>
      </c>
      <c r="AX112" s="14" t="s">
        <v>84</v>
      </c>
      <c r="AY112" s="241" t="s">
        <v>123</v>
      </c>
    </row>
    <row r="113" s="2" customFormat="1" ht="24.15" customHeight="1">
      <c r="A113" s="38"/>
      <c r="B113" s="39"/>
      <c r="C113" s="206" t="s">
        <v>161</v>
      </c>
      <c r="D113" s="206" t="s">
        <v>125</v>
      </c>
      <c r="E113" s="207" t="s">
        <v>323</v>
      </c>
      <c r="F113" s="208" t="s">
        <v>324</v>
      </c>
      <c r="G113" s="209" t="s">
        <v>128</v>
      </c>
      <c r="H113" s="210">
        <v>12.42</v>
      </c>
      <c r="I113" s="211"/>
      <c r="J113" s="212">
        <f>ROUND(I113*H113,2)</f>
        <v>0</v>
      </c>
      <c r="K113" s="213"/>
      <c r="L113" s="44"/>
      <c r="M113" s="214" t="s">
        <v>28</v>
      </c>
      <c r="N113" s="215" t="s">
        <v>49</v>
      </c>
      <c r="O113" s="85"/>
      <c r="P113" s="216">
        <f>O113*H113</f>
        <v>0</v>
      </c>
      <c r="Q113" s="216">
        <v>0.0053899999999999998</v>
      </c>
      <c r="R113" s="216">
        <f>Q113*H113</f>
        <v>0.066943799999999998</v>
      </c>
      <c r="S113" s="216">
        <v>0</v>
      </c>
      <c r="T113" s="217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8" t="s">
        <v>129</v>
      </c>
      <c r="AT113" s="218" t="s">
        <v>125</v>
      </c>
      <c r="AU113" s="218" t="s">
        <v>86</v>
      </c>
      <c r="AY113" s="17" t="s">
        <v>123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7" t="s">
        <v>129</v>
      </c>
      <c r="BK113" s="219">
        <f>ROUND(I113*H113,2)</f>
        <v>0</v>
      </c>
      <c r="BL113" s="17" t="s">
        <v>129</v>
      </c>
      <c r="BM113" s="218" t="s">
        <v>325</v>
      </c>
    </row>
    <row r="114" s="2" customFormat="1">
      <c r="A114" s="38"/>
      <c r="B114" s="39"/>
      <c r="C114" s="40"/>
      <c r="D114" s="242" t="s">
        <v>137</v>
      </c>
      <c r="E114" s="40"/>
      <c r="F114" s="243" t="s">
        <v>326</v>
      </c>
      <c r="G114" s="40"/>
      <c r="H114" s="40"/>
      <c r="I114" s="244"/>
      <c r="J114" s="40"/>
      <c r="K114" s="40"/>
      <c r="L114" s="44"/>
      <c r="M114" s="245"/>
      <c r="N114" s="246"/>
      <c r="O114" s="85"/>
      <c r="P114" s="85"/>
      <c r="Q114" s="85"/>
      <c r="R114" s="85"/>
      <c r="S114" s="85"/>
      <c r="T114" s="86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137</v>
      </c>
      <c r="AU114" s="17" t="s">
        <v>86</v>
      </c>
    </row>
    <row r="115" s="13" customFormat="1">
      <c r="A115" s="13"/>
      <c r="B115" s="220"/>
      <c r="C115" s="221"/>
      <c r="D115" s="222" t="s">
        <v>131</v>
      </c>
      <c r="E115" s="223" t="s">
        <v>28</v>
      </c>
      <c r="F115" s="224" t="s">
        <v>327</v>
      </c>
      <c r="G115" s="221"/>
      <c r="H115" s="223" t="s">
        <v>28</v>
      </c>
      <c r="I115" s="225"/>
      <c r="J115" s="221"/>
      <c r="K115" s="221"/>
      <c r="L115" s="226"/>
      <c r="M115" s="227"/>
      <c r="N115" s="228"/>
      <c r="O115" s="228"/>
      <c r="P115" s="228"/>
      <c r="Q115" s="228"/>
      <c r="R115" s="228"/>
      <c r="S115" s="228"/>
      <c r="T115" s="22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0" t="s">
        <v>131</v>
      </c>
      <c r="AU115" s="230" t="s">
        <v>86</v>
      </c>
      <c r="AV115" s="13" t="s">
        <v>84</v>
      </c>
      <c r="AW115" s="13" t="s">
        <v>37</v>
      </c>
      <c r="AX115" s="13" t="s">
        <v>76</v>
      </c>
      <c r="AY115" s="230" t="s">
        <v>123</v>
      </c>
    </row>
    <row r="116" s="14" customFormat="1">
      <c r="A116" s="14"/>
      <c r="B116" s="231"/>
      <c r="C116" s="232"/>
      <c r="D116" s="222" t="s">
        <v>131</v>
      </c>
      <c r="E116" s="233" t="s">
        <v>28</v>
      </c>
      <c r="F116" s="234" t="s">
        <v>328</v>
      </c>
      <c r="G116" s="232"/>
      <c r="H116" s="235">
        <v>12.42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1" t="s">
        <v>131</v>
      </c>
      <c r="AU116" s="241" t="s">
        <v>86</v>
      </c>
      <c r="AV116" s="14" t="s">
        <v>86</v>
      </c>
      <c r="AW116" s="14" t="s">
        <v>37</v>
      </c>
      <c r="AX116" s="14" t="s">
        <v>84</v>
      </c>
      <c r="AY116" s="241" t="s">
        <v>123</v>
      </c>
    </row>
    <row r="117" s="2" customFormat="1" ht="24.15" customHeight="1">
      <c r="A117" s="38"/>
      <c r="B117" s="39"/>
      <c r="C117" s="206" t="s">
        <v>168</v>
      </c>
      <c r="D117" s="206" t="s">
        <v>125</v>
      </c>
      <c r="E117" s="207" t="s">
        <v>329</v>
      </c>
      <c r="F117" s="208" t="s">
        <v>330</v>
      </c>
      <c r="G117" s="209" t="s">
        <v>128</v>
      </c>
      <c r="H117" s="210">
        <v>12.42</v>
      </c>
      <c r="I117" s="211"/>
      <c r="J117" s="212">
        <f>ROUND(I117*H117,2)</f>
        <v>0</v>
      </c>
      <c r="K117" s="213"/>
      <c r="L117" s="44"/>
      <c r="M117" s="214" t="s">
        <v>28</v>
      </c>
      <c r="N117" s="215" t="s">
        <v>49</v>
      </c>
      <c r="O117" s="85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8" t="s">
        <v>129</v>
      </c>
      <c r="AT117" s="218" t="s">
        <v>125</v>
      </c>
      <c r="AU117" s="218" t="s">
        <v>86</v>
      </c>
      <c r="AY117" s="17" t="s">
        <v>123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7" t="s">
        <v>129</v>
      </c>
      <c r="BK117" s="219">
        <f>ROUND(I117*H117,2)</f>
        <v>0</v>
      </c>
      <c r="BL117" s="17" t="s">
        <v>129</v>
      </c>
      <c r="BM117" s="218" t="s">
        <v>331</v>
      </c>
    </row>
    <row r="118" s="2" customFormat="1">
      <c r="A118" s="38"/>
      <c r="B118" s="39"/>
      <c r="C118" s="40"/>
      <c r="D118" s="242" t="s">
        <v>137</v>
      </c>
      <c r="E118" s="40"/>
      <c r="F118" s="243" t="s">
        <v>332</v>
      </c>
      <c r="G118" s="40"/>
      <c r="H118" s="40"/>
      <c r="I118" s="244"/>
      <c r="J118" s="40"/>
      <c r="K118" s="40"/>
      <c r="L118" s="44"/>
      <c r="M118" s="245"/>
      <c r="N118" s="246"/>
      <c r="O118" s="85"/>
      <c r="P118" s="85"/>
      <c r="Q118" s="85"/>
      <c r="R118" s="85"/>
      <c r="S118" s="85"/>
      <c r="T118" s="86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137</v>
      </c>
      <c r="AU118" s="17" t="s">
        <v>86</v>
      </c>
    </row>
    <row r="119" s="12" customFormat="1" ht="22.8" customHeight="1">
      <c r="A119" s="12"/>
      <c r="B119" s="190"/>
      <c r="C119" s="191"/>
      <c r="D119" s="192" t="s">
        <v>75</v>
      </c>
      <c r="E119" s="204" t="s">
        <v>129</v>
      </c>
      <c r="F119" s="204" t="s">
        <v>224</v>
      </c>
      <c r="G119" s="191"/>
      <c r="H119" s="191"/>
      <c r="I119" s="194"/>
      <c r="J119" s="205">
        <f>BK119</f>
        <v>0</v>
      </c>
      <c r="K119" s="191"/>
      <c r="L119" s="196"/>
      <c r="M119" s="197"/>
      <c r="N119" s="198"/>
      <c r="O119" s="198"/>
      <c r="P119" s="199">
        <f>SUM(P120:P135)</f>
        <v>0</v>
      </c>
      <c r="Q119" s="198"/>
      <c r="R119" s="199">
        <f>SUM(R120:R135)</f>
        <v>35.780266500000003</v>
      </c>
      <c r="S119" s="198"/>
      <c r="T119" s="200">
        <f>SUM(T120:T135)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1" t="s">
        <v>84</v>
      </c>
      <c r="AT119" s="202" t="s">
        <v>75</v>
      </c>
      <c r="AU119" s="202" t="s">
        <v>84</v>
      </c>
      <c r="AY119" s="201" t="s">
        <v>123</v>
      </c>
      <c r="BK119" s="203">
        <f>SUM(BK120:BK135)</f>
        <v>0</v>
      </c>
    </row>
    <row r="120" s="2" customFormat="1" ht="37.8" customHeight="1">
      <c r="A120" s="38"/>
      <c r="B120" s="39"/>
      <c r="C120" s="206" t="s">
        <v>175</v>
      </c>
      <c r="D120" s="206" t="s">
        <v>125</v>
      </c>
      <c r="E120" s="207" t="s">
        <v>333</v>
      </c>
      <c r="F120" s="208" t="s">
        <v>233</v>
      </c>
      <c r="G120" s="209" t="s">
        <v>149</v>
      </c>
      <c r="H120" s="210">
        <v>10</v>
      </c>
      <c r="I120" s="211"/>
      <c r="J120" s="212">
        <f>ROUND(I120*H120,2)</f>
        <v>0</v>
      </c>
      <c r="K120" s="213"/>
      <c r="L120" s="44"/>
      <c r="M120" s="214" t="s">
        <v>28</v>
      </c>
      <c r="N120" s="215" t="s">
        <v>49</v>
      </c>
      <c r="O120" s="85"/>
      <c r="P120" s="216">
        <f>O120*H120</f>
        <v>0</v>
      </c>
      <c r="Q120" s="216">
        <v>1.9967999999999999</v>
      </c>
      <c r="R120" s="216">
        <f>Q120*H120</f>
        <v>19.968</v>
      </c>
      <c r="S120" s="216">
        <v>0</v>
      </c>
      <c r="T120" s="217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8" t="s">
        <v>129</v>
      </c>
      <c r="AT120" s="218" t="s">
        <v>125</v>
      </c>
      <c r="AU120" s="218" t="s">
        <v>86</v>
      </c>
      <c r="AY120" s="17" t="s">
        <v>123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7" t="s">
        <v>129</v>
      </c>
      <c r="BK120" s="219">
        <f>ROUND(I120*H120,2)</f>
        <v>0</v>
      </c>
      <c r="BL120" s="17" t="s">
        <v>129</v>
      </c>
      <c r="BM120" s="218" t="s">
        <v>334</v>
      </c>
    </row>
    <row r="121" s="13" customFormat="1">
      <c r="A121" s="13"/>
      <c r="B121" s="220"/>
      <c r="C121" s="221"/>
      <c r="D121" s="222" t="s">
        <v>131</v>
      </c>
      <c r="E121" s="223" t="s">
        <v>28</v>
      </c>
      <c r="F121" s="224" t="s">
        <v>335</v>
      </c>
      <c r="G121" s="221"/>
      <c r="H121" s="223" t="s">
        <v>28</v>
      </c>
      <c r="I121" s="225"/>
      <c r="J121" s="221"/>
      <c r="K121" s="221"/>
      <c r="L121" s="226"/>
      <c r="M121" s="227"/>
      <c r="N121" s="228"/>
      <c r="O121" s="228"/>
      <c r="P121" s="228"/>
      <c r="Q121" s="228"/>
      <c r="R121" s="228"/>
      <c r="S121" s="228"/>
      <c r="T121" s="22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0" t="s">
        <v>131</v>
      </c>
      <c r="AU121" s="230" t="s">
        <v>86</v>
      </c>
      <c r="AV121" s="13" t="s">
        <v>84</v>
      </c>
      <c r="AW121" s="13" t="s">
        <v>37</v>
      </c>
      <c r="AX121" s="13" t="s">
        <v>76</v>
      </c>
      <c r="AY121" s="230" t="s">
        <v>123</v>
      </c>
    </row>
    <row r="122" s="14" customFormat="1">
      <c r="A122" s="14"/>
      <c r="B122" s="231"/>
      <c r="C122" s="232"/>
      <c r="D122" s="222" t="s">
        <v>131</v>
      </c>
      <c r="E122" s="233" t="s">
        <v>28</v>
      </c>
      <c r="F122" s="234" t="s">
        <v>336</v>
      </c>
      <c r="G122" s="232"/>
      <c r="H122" s="235">
        <v>10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1" t="s">
        <v>131</v>
      </c>
      <c r="AU122" s="241" t="s">
        <v>86</v>
      </c>
      <c r="AV122" s="14" t="s">
        <v>86</v>
      </c>
      <c r="AW122" s="14" t="s">
        <v>37</v>
      </c>
      <c r="AX122" s="14" t="s">
        <v>84</v>
      </c>
      <c r="AY122" s="241" t="s">
        <v>123</v>
      </c>
    </row>
    <row r="123" s="2" customFormat="1" ht="24.15" customHeight="1">
      <c r="A123" s="38"/>
      <c r="B123" s="39"/>
      <c r="C123" s="206" t="s">
        <v>187</v>
      </c>
      <c r="D123" s="206" t="s">
        <v>125</v>
      </c>
      <c r="E123" s="207" t="s">
        <v>247</v>
      </c>
      <c r="F123" s="208" t="s">
        <v>248</v>
      </c>
      <c r="G123" s="209" t="s">
        <v>128</v>
      </c>
      <c r="H123" s="210">
        <v>21.5</v>
      </c>
      <c r="I123" s="211"/>
      <c r="J123" s="212">
        <f>ROUND(I123*H123,2)</f>
        <v>0</v>
      </c>
      <c r="K123" s="213"/>
      <c r="L123" s="44"/>
      <c r="M123" s="214" t="s">
        <v>28</v>
      </c>
      <c r="N123" s="215" t="s">
        <v>49</v>
      </c>
      <c r="O123" s="85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8" t="s">
        <v>129</v>
      </c>
      <c r="AT123" s="218" t="s">
        <v>125</v>
      </c>
      <c r="AU123" s="218" t="s">
        <v>86</v>
      </c>
      <c r="AY123" s="17" t="s">
        <v>123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7" t="s">
        <v>129</v>
      </c>
      <c r="BK123" s="219">
        <f>ROUND(I123*H123,2)</f>
        <v>0</v>
      </c>
      <c r="BL123" s="17" t="s">
        <v>129</v>
      </c>
      <c r="BM123" s="218" t="s">
        <v>337</v>
      </c>
    </row>
    <row r="124" s="2" customFormat="1">
      <c r="A124" s="38"/>
      <c r="B124" s="39"/>
      <c r="C124" s="40"/>
      <c r="D124" s="242" t="s">
        <v>137</v>
      </c>
      <c r="E124" s="40"/>
      <c r="F124" s="243" t="s">
        <v>250</v>
      </c>
      <c r="G124" s="40"/>
      <c r="H124" s="40"/>
      <c r="I124" s="244"/>
      <c r="J124" s="40"/>
      <c r="K124" s="40"/>
      <c r="L124" s="44"/>
      <c r="M124" s="245"/>
      <c r="N124" s="246"/>
      <c r="O124" s="85"/>
      <c r="P124" s="85"/>
      <c r="Q124" s="85"/>
      <c r="R124" s="85"/>
      <c r="S124" s="85"/>
      <c r="T124" s="86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137</v>
      </c>
      <c r="AU124" s="17" t="s">
        <v>86</v>
      </c>
    </row>
    <row r="125" s="13" customFormat="1">
      <c r="A125" s="13"/>
      <c r="B125" s="220"/>
      <c r="C125" s="221"/>
      <c r="D125" s="222" t="s">
        <v>131</v>
      </c>
      <c r="E125" s="223" t="s">
        <v>28</v>
      </c>
      <c r="F125" s="224" t="s">
        <v>338</v>
      </c>
      <c r="G125" s="221"/>
      <c r="H125" s="223" t="s">
        <v>28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0" t="s">
        <v>131</v>
      </c>
      <c r="AU125" s="230" t="s">
        <v>86</v>
      </c>
      <c r="AV125" s="13" t="s">
        <v>84</v>
      </c>
      <c r="AW125" s="13" t="s">
        <v>37</v>
      </c>
      <c r="AX125" s="13" t="s">
        <v>76</v>
      </c>
      <c r="AY125" s="230" t="s">
        <v>123</v>
      </c>
    </row>
    <row r="126" s="14" customFormat="1">
      <c r="A126" s="14"/>
      <c r="B126" s="231"/>
      <c r="C126" s="232"/>
      <c r="D126" s="222" t="s">
        <v>131</v>
      </c>
      <c r="E126" s="233" t="s">
        <v>28</v>
      </c>
      <c r="F126" s="234" t="s">
        <v>339</v>
      </c>
      <c r="G126" s="232"/>
      <c r="H126" s="235">
        <v>21.5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1" t="s">
        <v>131</v>
      </c>
      <c r="AU126" s="241" t="s">
        <v>86</v>
      </c>
      <c r="AV126" s="14" t="s">
        <v>86</v>
      </c>
      <c r="AW126" s="14" t="s">
        <v>37</v>
      </c>
      <c r="AX126" s="14" t="s">
        <v>84</v>
      </c>
      <c r="AY126" s="241" t="s">
        <v>123</v>
      </c>
    </row>
    <row r="127" s="2" customFormat="1" ht="37.8" customHeight="1">
      <c r="A127" s="38"/>
      <c r="B127" s="39"/>
      <c r="C127" s="206" t="s">
        <v>197</v>
      </c>
      <c r="D127" s="206" t="s">
        <v>125</v>
      </c>
      <c r="E127" s="207" t="s">
        <v>340</v>
      </c>
      <c r="F127" s="208" t="s">
        <v>341</v>
      </c>
      <c r="G127" s="209" t="s">
        <v>149</v>
      </c>
      <c r="H127" s="210">
        <v>5.4000000000000004</v>
      </c>
      <c r="I127" s="211"/>
      <c r="J127" s="212">
        <f>ROUND(I127*H127,2)</f>
        <v>0</v>
      </c>
      <c r="K127" s="213"/>
      <c r="L127" s="44"/>
      <c r="M127" s="214" t="s">
        <v>28</v>
      </c>
      <c r="N127" s="215" t="s">
        <v>49</v>
      </c>
      <c r="O127" s="85"/>
      <c r="P127" s="216">
        <f>O127*H127</f>
        <v>0</v>
      </c>
      <c r="Q127" s="216">
        <v>2.3199999999999998</v>
      </c>
      <c r="R127" s="216">
        <f>Q127*H127</f>
        <v>12.528000000000001</v>
      </c>
      <c r="S127" s="216">
        <v>0</v>
      </c>
      <c r="T127" s="21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8" t="s">
        <v>129</v>
      </c>
      <c r="AT127" s="218" t="s">
        <v>125</v>
      </c>
      <c r="AU127" s="218" t="s">
        <v>86</v>
      </c>
      <c r="AY127" s="17" t="s">
        <v>123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7" t="s">
        <v>129</v>
      </c>
      <c r="BK127" s="219">
        <f>ROUND(I127*H127,2)</f>
        <v>0</v>
      </c>
      <c r="BL127" s="17" t="s">
        <v>129</v>
      </c>
      <c r="BM127" s="218" t="s">
        <v>342</v>
      </c>
    </row>
    <row r="128" s="2" customFormat="1">
      <c r="A128" s="38"/>
      <c r="B128" s="39"/>
      <c r="C128" s="40"/>
      <c r="D128" s="242" t="s">
        <v>137</v>
      </c>
      <c r="E128" s="40"/>
      <c r="F128" s="243" t="s">
        <v>343</v>
      </c>
      <c r="G128" s="40"/>
      <c r="H128" s="40"/>
      <c r="I128" s="244"/>
      <c r="J128" s="40"/>
      <c r="K128" s="40"/>
      <c r="L128" s="44"/>
      <c r="M128" s="245"/>
      <c r="N128" s="246"/>
      <c r="O128" s="85"/>
      <c r="P128" s="85"/>
      <c r="Q128" s="85"/>
      <c r="R128" s="85"/>
      <c r="S128" s="85"/>
      <c r="T128" s="86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137</v>
      </c>
      <c r="AU128" s="17" t="s">
        <v>86</v>
      </c>
    </row>
    <row r="129" s="13" customFormat="1">
      <c r="A129" s="13"/>
      <c r="B129" s="220"/>
      <c r="C129" s="221"/>
      <c r="D129" s="222" t="s">
        <v>131</v>
      </c>
      <c r="E129" s="223" t="s">
        <v>28</v>
      </c>
      <c r="F129" s="224" t="s">
        <v>344</v>
      </c>
      <c r="G129" s="221"/>
      <c r="H129" s="223" t="s">
        <v>28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0" t="s">
        <v>131</v>
      </c>
      <c r="AU129" s="230" t="s">
        <v>86</v>
      </c>
      <c r="AV129" s="13" t="s">
        <v>84</v>
      </c>
      <c r="AW129" s="13" t="s">
        <v>37</v>
      </c>
      <c r="AX129" s="13" t="s">
        <v>76</v>
      </c>
      <c r="AY129" s="230" t="s">
        <v>123</v>
      </c>
    </row>
    <row r="130" s="13" customFormat="1">
      <c r="A130" s="13"/>
      <c r="B130" s="220"/>
      <c r="C130" s="221"/>
      <c r="D130" s="222" t="s">
        <v>131</v>
      </c>
      <c r="E130" s="223" t="s">
        <v>28</v>
      </c>
      <c r="F130" s="224" t="s">
        <v>345</v>
      </c>
      <c r="G130" s="221"/>
      <c r="H130" s="223" t="s">
        <v>28</v>
      </c>
      <c r="I130" s="225"/>
      <c r="J130" s="221"/>
      <c r="K130" s="221"/>
      <c r="L130" s="226"/>
      <c r="M130" s="227"/>
      <c r="N130" s="228"/>
      <c r="O130" s="228"/>
      <c r="P130" s="228"/>
      <c r="Q130" s="228"/>
      <c r="R130" s="228"/>
      <c r="S130" s="228"/>
      <c r="T130" s="22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0" t="s">
        <v>131</v>
      </c>
      <c r="AU130" s="230" t="s">
        <v>86</v>
      </c>
      <c r="AV130" s="13" t="s">
        <v>84</v>
      </c>
      <c r="AW130" s="13" t="s">
        <v>37</v>
      </c>
      <c r="AX130" s="13" t="s">
        <v>76</v>
      </c>
      <c r="AY130" s="230" t="s">
        <v>123</v>
      </c>
    </row>
    <row r="131" s="14" customFormat="1">
      <c r="A131" s="14"/>
      <c r="B131" s="231"/>
      <c r="C131" s="232"/>
      <c r="D131" s="222" t="s">
        <v>131</v>
      </c>
      <c r="E131" s="233" t="s">
        <v>28</v>
      </c>
      <c r="F131" s="234" t="s">
        <v>346</v>
      </c>
      <c r="G131" s="232"/>
      <c r="H131" s="235">
        <v>5.4000000000000004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1" t="s">
        <v>131</v>
      </c>
      <c r="AU131" s="241" t="s">
        <v>86</v>
      </c>
      <c r="AV131" s="14" t="s">
        <v>86</v>
      </c>
      <c r="AW131" s="14" t="s">
        <v>37</v>
      </c>
      <c r="AX131" s="14" t="s">
        <v>84</v>
      </c>
      <c r="AY131" s="241" t="s">
        <v>123</v>
      </c>
    </row>
    <row r="132" s="2" customFormat="1" ht="24.15" customHeight="1">
      <c r="A132" s="38"/>
      <c r="B132" s="39"/>
      <c r="C132" s="206" t="s">
        <v>204</v>
      </c>
      <c r="D132" s="206" t="s">
        <v>125</v>
      </c>
      <c r="E132" s="207" t="s">
        <v>347</v>
      </c>
      <c r="F132" s="208" t="s">
        <v>348</v>
      </c>
      <c r="G132" s="209" t="s">
        <v>149</v>
      </c>
      <c r="H132" s="210">
        <v>1.3500000000000001</v>
      </c>
      <c r="I132" s="211"/>
      <c r="J132" s="212">
        <f>ROUND(I132*H132,2)</f>
        <v>0</v>
      </c>
      <c r="K132" s="213"/>
      <c r="L132" s="44"/>
      <c r="M132" s="214" t="s">
        <v>28</v>
      </c>
      <c r="N132" s="215" t="s">
        <v>49</v>
      </c>
      <c r="O132" s="85"/>
      <c r="P132" s="216">
        <f>O132*H132</f>
        <v>0</v>
      </c>
      <c r="Q132" s="216">
        <v>2.4327899999999998</v>
      </c>
      <c r="R132" s="216">
        <f>Q132*H132</f>
        <v>3.2842664999999998</v>
      </c>
      <c r="S132" s="216">
        <v>0</v>
      </c>
      <c r="T132" s="21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8" t="s">
        <v>129</v>
      </c>
      <c r="AT132" s="218" t="s">
        <v>125</v>
      </c>
      <c r="AU132" s="218" t="s">
        <v>86</v>
      </c>
      <c r="AY132" s="17" t="s">
        <v>123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7" t="s">
        <v>129</v>
      </c>
      <c r="BK132" s="219">
        <f>ROUND(I132*H132,2)</f>
        <v>0</v>
      </c>
      <c r="BL132" s="17" t="s">
        <v>129</v>
      </c>
      <c r="BM132" s="218" t="s">
        <v>349</v>
      </c>
    </row>
    <row r="133" s="2" customFormat="1">
      <c r="A133" s="38"/>
      <c r="B133" s="39"/>
      <c r="C133" s="40"/>
      <c r="D133" s="242" t="s">
        <v>137</v>
      </c>
      <c r="E133" s="40"/>
      <c r="F133" s="243" t="s">
        <v>350</v>
      </c>
      <c r="G133" s="40"/>
      <c r="H133" s="40"/>
      <c r="I133" s="244"/>
      <c r="J133" s="40"/>
      <c r="K133" s="40"/>
      <c r="L133" s="44"/>
      <c r="M133" s="245"/>
      <c r="N133" s="246"/>
      <c r="O133" s="85"/>
      <c r="P133" s="85"/>
      <c r="Q133" s="85"/>
      <c r="R133" s="85"/>
      <c r="S133" s="85"/>
      <c r="T133" s="86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137</v>
      </c>
      <c r="AU133" s="17" t="s">
        <v>86</v>
      </c>
    </row>
    <row r="134" s="13" customFormat="1">
      <c r="A134" s="13"/>
      <c r="B134" s="220"/>
      <c r="C134" s="221"/>
      <c r="D134" s="222" t="s">
        <v>131</v>
      </c>
      <c r="E134" s="223" t="s">
        <v>28</v>
      </c>
      <c r="F134" s="224" t="s">
        <v>351</v>
      </c>
      <c r="G134" s="221"/>
      <c r="H134" s="223" t="s">
        <v>28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0" t="s">
        <v>131</v>
      </c>
      <c r="AU134" s="230" t="s">
        <v>86</v>
      </c>
      <c r="AV134" s="13" t="s">
        <v>84</v>
      </c>
      <c r="AW134" s="13" t="s">
        <v>37</v>
      </c>
      <c r="AX134" s="13" t="s">
        <v>76</v>
      </c>
      <c r="AY134" s="230" t="s">
        <v>123</v>
      </c>
    </row>
    <row r="135" s="14" customFormat="1">
      <c r="A135" s="14"/>
      <c r="B135" s="231"/>
      <c r="C135" s="232"/>
      <c r="D135" s="222" t="s">
        <v>131</v>
      </c>
      <c r="E135" s="233" t="s">
        <v>28</v>
      </c>
      <c r="F135" s="234" t="s">
        <v>352</v>
      </c>
      <c r="G135" s="232"/>
      <c r="H135" s="235">
        <v>1.3500000000000001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1" t="s">
        <v>131</v>
      </c>
      <c r="AU135" s="241" t="s">
        <v>86</v>
      </c>
      <c r="AV135" s="14" t="s">
        <v>86</v>
      </c>
      <c r="AW135" s="14" t="s">
        <v>37</v>
      </c>
      <c r="AX135" s="14" t="s">
        <v>84</v>
      </c>
      <c r="AY135" s="241" t="s">
        <v>123</v>
      </c>
    </row>
    <row r="136" s="12" customFormat="1" ht="22.8" customHeight="1">
      <c r="A136" s="12"/>
      <c r="B136" s="190"/>
      <c r="C136" s="191"/>
      <c r="D136" s="192" t="s">
        <v>75</v>
      </c>
      <c r="E136" s="204" t="s">
        <v>187</v>
      </c>
      <c r="F136" s="204" t="s">
        <v>353</v>
      </c>
      <c r="G136" s="191"/>
      <c r="H136" s="191"/>
      <c r="I136" s="194"/>
      <c r="J136" s="205">
        <f>BK136</f>
        <v>0</v>
      </c>
      <c r="K136" s="191"/>
      <c r="L136" s="196"/>
      <c r="M136" s="197"/>
      <c r="N136" s="198"/>
      <c r="O136" s="198"/>
      <c r="P136" s="199">
        <f>SUM(P137:P146)</f>
        <v>0</v>
      </c>
      <c r="Q136" s="198"/>
      <c r="R136" s="199">
        <f>SUM(R137:R146)</f>
        <v>0.025190000000000001</v>
      </c>
      <c r="S136" s="198"/>
      <c r="T136" s="200">
        <f>SUM(T137:T146)</f>
        <v>17.600000000000001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1" t="s">
        <v>84</v>
      </c>
      <c r="AT136" s="202" t="s">
        <v>75</v>
      </c>
      <c r="AU136" s="202" t="s">
        <v>84</v>
      </c>
      <c r="AY136" s="201" t="s">
        <v>123</v>
      </c>
      <c r="BK136" s="203">
        <f>SUM(BK137:BK146)</f>
        <v>0</v>
      </c>
    </row>
    <row r="137" s="2" customFormat="1" ht="37.8" customHeight="1">
      <c r="A137" s="38"/>
      <c r="B137" s="39"/>
      <c r="C137" s="206" t="s">
        <v>8</v>
      </c>
      <c r="D137" s="206" t="s">
        <v>125</v>
      </c>
      <c r="E137" s="207" t="s">
        <v>354</v>
      </c>
      <c r="F137" s="208" t="s">
        <v>355</v>
      </c>
      <c r="G137" s="209" t="s">
        <v>298</v>
      </c>
      <c r="H137" s="210">
        <v>6</v>
      </c>
      <c r="I137" s="211"/>
      <c r="J137" s="212">
        <f>ROUND(I137*H137,2)</f>
        <v>0</v>
      </c>
      <c r="K137" s="213"/>
      <c r="L137" s="44"/>
      <c r="M137" s="214" t="s">
        <v>28</v>
      </c>
      <c r="N137" s="215" t="s">
        <v>49</v>
      </c>
      <c r="O137" s="85"/>
      <c r="P137" s="216">
        <f>O137*H137</f>
        <v>0</v>
      </c>
      <c r="Q137" s="216">
        <v>0.00036499999999999998</v>
      </c>
      <c r="R137" s="216">
        <f>Q137*H137</f>
        <v>0.0021900000000000001</v>
      </c>
      <c r="S137" s="216">
        <v>0</v>
      </c>
      <c r="T137" s="21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8" t="s">
        <v>129</v>
      </c>
      <c r="AT137" s="218" t="s">
        <v>125</v>
      </c>
      <c r="AU137" s="218" t="s">
        <v>86</v>
      </c>
      <c r="AY137" s="17" t="s">
        <v>123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7" t="s">
        <v>129</v>
      </c>
      <c r="BK137" s="219">
        <f>ROUND(I137*H137,2)</f>
        <v>0</v>
      </c>
      <c r="BL137" s="17" t="s">
        <v>129</v>
      </c>
      <c r="BM137" s="218" t="s">
        <v>356</v>
      </c>
    </row>
    <row r="138" s="13" customFormat="1">
      <c r="A138" s="13"/>
      <c r="B138" s="220"/>
      <c r="C138" s="221"/>
      <c r="D138" s="222" t="s">
        <v>131</v>
      </c>
      <c r="E138" s="223" t="s">
        <v>28</v>
      </c>
      <c r="F138" s="224" t="s">
        <v>357</v>
      </c>
      <c r="G138" s="221"/>
      <c r="H138" s="223" t="s">
        <v>28</v>
      </c>
      <c r="I138" s="225"/>
      <c r="J138" s="221"/>
      <c r="K138" s="221"/>
      <c r="L138" s="226"/>
      <c r="M138" s="227"/>
      <c r="N138" s="228"/>
      <c r="O138" s="228"/>
      <c r="P138" s="228"/>
      <c r="Q138" s="228"/>
      <c r="R138" s="228"/>
      <c r="S138" s="228"/>
      <c r="T138" s="22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0" t="s">
        <v>131</v>
      </c>
      <c r="AU138" s="230" t="s">
        <v>86</v>
      </c>
      <c r="AV138" s="13" t="s">
        <v>84</v>
      </c>
      <c r="AW138" s="13" t="s">
        <v>37</v>
      </c>
      <c r="AX138" s="13" t="s">
        <v>76</v>
      </c>
      <c r="AY138" s="230" t="s">
        <v>123</v>
      </c>
    </row>
    <row r="139" s="14" customFormat="1">
      <c r="A139" s="14"/>
      <c r="B139" s="231"/>
      <c r="C139" s="232"/>
      <c r="D139" s="222" t="s">
        <v>131</v>
      </c>
      <c r="E139" s="233" t="s">
        <v>28</v>
      </c>
      <c r="F139" s="234" t="s">
        <v>161</v>
      </c>
      <c r="G139" s="232"/>
      <c r="H139" s="235">
        <v>6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1" t="s">
        <v>131</v>
      </c>
      <c r="AU139" s="241" t="s">
        <v>86</v>
      </c>
      <c r="AV139" s="14" t="s">
        <v>86</v>
      </c>
      <c r="AW139" s="14" t="s">
        <v>37</v>
      </c>
      <c r="AX139" s="14" t="s">
        <v>84</v>
      </c>
      <c r="AY139" s="241" t="s">
        <v>123</v>
      </c>
    </row>
    <row r="140" s="2" customFormat="1" ht="24.15" customHeight="1">
      <c r="A140" s="38"/>
      <c r="B140" s="39"/>
      <c r="C140" s="258" t="s">
        <v>225</v>
      </c>
      <c r="D140" s="258" t="s">
        <v>214</v>
      </c>
      <c r="E140" s="259" t="s">
        <v>358</v>
      </c>
      <c r="F140" s="260" t="s">
        <v>359</v>
      </c>
      <c r="G140" s="261" t="s">
        <v>258</v>
      </c>
      <c r="H140" s="262">
        <v>0.023</v>
      </c>
      <c r="I140" s="263"/>
      <c r="J140" s="264">
        <f>ROUND(I140*H140,2)</f>
        <v>0</v>
      </c>
      <c r="K140" s="265"/>
      <c r="L140" s="266"/>
      <c r="M140" s="267" t="s">
        <v>28</v>
      </c>
      <c r="N140" s="268" t="s">
        <v>49</v>
      </c>
      <c r="O140" s="85"/>
      <c r="P140" s="216">
        <f>O140*H140</f>
        <v>0</v>
      </c>
      <c r="Q140" s="216">
        <v>1</v>
      </c>
      <c r="R140" s="216">
        <f>Q140*H140</f>
        <v>0.023</v>
      </c>
      <c r="S140" s="216">
        <v>0</v>
      </c>
      <c r="T140" s="21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8" t="s">
        <v>175</v>
      </c>
      <c r="AT140" s="218" t="s">
        <v>214</v>
      </c>
      <c r="AU140" s="218" t="s">
        <v>86</v>
      </c>
      <c r="AY140" s="17" t="s">
        <v>123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7" t="s">
        <v>129</v>
      </c>
      <c r="BK140" s="219">
        <f>ROUND(I140*H140,2)</f>
        <v>0</v>
      </c>
      <c r="BL140" s="17" t="s">
        <v>129</v>
      </c>
      <c r="BM140" s="218" t="s">
        <v>360</v>
      </c>
    </row>
    <row r="141" s="13" customFormat="1">
      <c r="A141" s="13"/>
      <c r="B141" s="220"/>
      <c r="C141" s="221"/>
      <c r="D141" s="222" t="s">
        <v>131</v>
      </c>
      <c r="E141" s="223" t="s">
        <v>28</v>
      </c>
      <c r="F141" s="224" t="s">
        <v>361</v>
      </c>
      <c r="G141" s="221"/>
      <c r="H141" s="223" t="s">
        <v>28</v>
      </c>
      <c r="I141" s="225"/>
      <c r="J141" s="221"/>
      <c r="K141" s="221"/>
      <c r="L141" s="226"/>
      <c r="M141" s="227"/>
      <c r="N141" s="228"/>
      <c r="O141" s="228"/>
      <c r="P141" s="228"/>
      <c r="Q141" s="228"/>
      <c r="R141" s="228"/>
      <c r="S141" s="228"/>
      <c r="T141" s="22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0" t="s">
        <v>131</v>
      </c>
      <c r="AU141" s="230" t="s">
        <v>86</v>
      </c>
      <c r="AV141" s="13" t="s">
        <v>84</v>
      </c>
      <c r="AW141" s="13" t="s">
        <v>37</v>
      </c>
      <c r="AX141" s="13" t="s">
        <v>76</v>
      </c>
      <c r="AY141" s="230" t="s">
        <v>123</v>
      </c>
    </row>
    <row r="142" s="14" customFormat="1">
      <c r="A142" s="14"/>
      <c r="B142" s="231"/>
      <c r="C142" s="232"/>
      <c r="D142" s="222" t="s">
        <v>131</v>
      </c>
      <c r="E142" s="233" t="s">
        <v>28</v>
      </c>
      <c r="F142" s="234" t="s">
        <v>362</v>
      </c>
      <c r="G142" s="232"/>
      <c r="H142" s="235">
        <v>0.023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1" t="s">
        <v>131</v>
      </c>
      <c r="AU142" s="241" t="s">
        <v>86</v>
      </c>
      <c r="AV142" s="14" t="s">
        <v>86</v>
      </c>
      <c r="AW142" s="14" t="s">
        <v>37</v>
      </c>
      <c r="AX142" s="14" t="s">
        <v>84</v>
      </c>
      <c r="AY142" s="241" t="s">
        <v>123</v>
      </c>
    </row>
    <row r="143" s="2" customFormat="1" ht="49.05" customHeight="1">
      <c r="A143" s="38"/>
      <c r="B143" s="39"/>
      <c r="C143" s="206" t="s">
        <v>231</v>
      </c>
      <c r="D143" s="206" t="s">
        <v>125</v>
      </c>
      <c r="E143" s="207" t="s">
        <v>363</v>
      </c>
      <c r="F143" s="208" t="s">
        <v>364</v>
      </c>
      <c r="G143" s="209" t="s">
        <v>149</v>
      </c>
      <c r="H143" s="210">
        <v>8</v>
      </c>
      <c r="I143" s="211"/>
      <c r="J143" s="212">
        <f>ROUND(I143*H143,2)</f>
        <v>0</v>
      </c>
      <c r="K143" s="213"/>
      <c r="L143" s="44"/>
      <c r="M143" s="214" t="s">
        <v>28</v>
      </c>
      <c r="N143" s="215" t="s">
        <v>49</v>
      </c>
      <c r="O143" s="85"/>
      <c r="P143" s="216">
        <f>O143*H143</f>
        <v>0</v>
      </c>
      <c r="Q143" s="216">
        <v>0</v>
      </c>
      <c r="R143" s="216">
        <f>Q143*H143</f>
        <v>0</v>
      </c>
      <c r="S143" s="216">
        <v>2.2000000000000002</v>
      </c>
      <c r="T143" s="217">
        <f>S143*H143</f>
        <v>17.600000000000001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8" t="s">
        <v>129</v>
      </c>
      <c r="AT143" s="218" t="s">
        <v>125</v>
      </c>
      <c r="AU143" s="218" t="s">
        <v>86</v>
      </c>
      <c r="AY143" s="17" t="s">
        <v>123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7" t="s">
        <v>129</v>
      </c>
      <c r="BK143" s="219">
        <f>ROUND(I143*H143,2)</f>
        <v>0</v>
      </c>
      <c r="BL143" s="17" t="s">
        <v>129</v>
      </c>
      <c r="BM143" s="218" t="s">
        <v>365</v>
      </c>
    </row>
    <row r="144" s="2" customFormat="1">
      <c r="A144" s="38"/>
      <c r="B144" s="39"/>
      <c r="C144" s="40"/>
      <c r="D144" s="242" t="s">
        <v>137</v>
      </c>
      <c r="E144" s="40"/>
      <c r="F144" s="243" t="s">
        <v>366</v>
      </c>
      <c r="G144" s="40"/>
      <c r="H144" s="40"/>
      <c r="I144" s="244"/>
      <c r="J144" s="40"/>
      <c r="K144" s="40"/>
      <c r="L144" s="44"/>
      <c r="M144" s="245"/>
      <c r="N144" s="246"/>
      <c r="O144" s="85"/>
      <c r="P144" s="85"/>
      <c r="Q144" s="85"/>
      <c r="R144" s="85"/>
      <c r="S144" s="85"/>
      <c r="T144" s="86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137</v>
      </c>
      <c r="AU144" s="17" t="s">
        <v>86</v>
      </c>
    </row>
    <row r="145" s="13" customFormat="1">
      <c r="A145" s="13"/>
      <c r="B145" s="220"/>
      <c r="C145" s="221"/>
      <c r="D145" s="222" t="s">
        <v>131</v>
      </c>
      <c r="E145" s="223" t="s">
        <v>28</v>
      </c>
      <c r="F145" s="224" t="s">
        <v>367</v>
      </c>
      <c r="G145" s="221"/>
      <c r="H145" s="223" t="s">
        <v>28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0" t="s">
        <v>131</v>
      </c>
      <c r="AU145" s="230" t="s">
        <v>86</v>
      </c>
      <c r="AV145" s="13" t="s">
        <v>84</v>
      </c>
      <c r="AW145" s="13" t="s">
        <v>37</v>
      </c>
      <c r="AX145" s="13" t="s">
        <v>76</v>
      </c>
      <c r="AY145" s="230" t="s">
        <v>123</v>
      </c>
    </row>
    <row r="146" s="14" customFormat="1">
      <c r="A146" s="14"/>
      <c r="B146" s="231"/>
      <c r="C146" s="232"/>
      <c r="D146" s="222" t="s">
        <v>131</v>
      </c>
      <c r="E146" s="233" t="s">
        <v>28</v>
      </c>
      <c r="F146" s="234" t="s">
        <v>322</v>
      </c>
      <c r="G146" s="232"/>
      <c r="H146" s="235">
        <v>8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1" t="s">
        <v>131</v>
      </c>
      <c r="AU146" s="241" t="s">
        <v>86</v>
      </c>
      <c r="AV146" s="14" t="s">
        <v>86</v>
      </c>
      <c r="AW146" s="14" t="s">
        <v>37</v>
      </c>
      <c r="AX146" s="14" t="s">
        <v>84</v>
      </c>
      <c r="AY146" s="241" t="s">
        <v>123</v>
      </c>
    </row>
    <row r="147" s="12" customFormat="1" ht="22.8" customHeight="1">
      <c r="A147" s="12"/>
      <c r="B147" s="190"/>
      <c r="C147" s="191"/>
      <c r="D147" s="192" t="s">
        <v>75</v>
      </c>
      <c r="E147" s="204" t="s">
        <v>253</v>
      </c>
      <c r="F147" s="204" t="s">
        <v>254</v>
      </c>
      <c r="G147" s="191"/>
      <c r="H147" s="191"/>
      <c r="I147" s="194"/>
      <c r="J147" s="205">
        <f>BK147</f>
        <v>0</v>
      </c>
      <c r="K147" s="191"/>
      <c r="L147" s="196"/>
      <c r="M147" s="197"/>
      <c r="N147" s="198"/>
      <c r="O147" s="198"/>
      <c r="P147" s="199">
        <f>SUM(P148:P149)</f>
        <v>0</v>
      </c>
      <c r="Q147" s="198"/>
      <c r="R147" s="199">
        <f>SUM(R148:R149)</f>
        <v>0</v>
      </c>
      <c r="S147" s="198"/>
      <c r="T147" s="200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1" t="s">
        <v>84</v>
      </c>
      <c r="AT147" s="202" t="s">
        <v>75</v>
      </c>
      <c r="AU147" s="202" t="s">
        <v>84</v>
      </c>
      <c r="AY147" s="201" t="s">
        <v>123</v>
      </c>
      <c r="BK147" s="203">
        <f>SUM(BK148:BK149)</f>
        <v>0</v>
      </c>
    </row>
    <row r="148" s="2" customFormat="1" ht="33" customHeight="1">
      <c r="A148" s="38"/>
      <c r="B148" s="39"/>
      <c r="C148" s="206" t="s">
        <v>240</v>
      </c>
      <c r="D148" s="206" t="s">
        <v>125</v>
      </c>
      <c r="E148" s="207" t="s">
        <v>256</v>
      </c>
      <c r="F148" s="208" t="s">
        <v>257</v>
      </c>
      <c r="G148" s="209" t="s">
        <v>258</v>
      </c>
      <c r="H148" s="210">
        <v>56.298999999999999</v>
      </c>
      <c r="I148" s="211"/>
      <c r="J148" s="212">
        <f>ROUND(I148*H148,2)</f>
        <v>0</v>
      </c>
      <c r="K148" s="213"/>
      <c r="L148" s="44"/>
      <c r="M148" s="214" t="s">
        <v>28</v>
      </c>
      <c r="N148" s="215" t="s">
        <v>49</v>
      </c>
      <c r="O148" s="85"/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8" t="s">
        <v>129</v>
      </c>
      <c r="AT148" s="218" t="s">
        <v>125</v>
      </c>
      <c r="AU148" s="218" t="s">
        <v>86</v>
      </c>
      <c r="AY148" s="17" t="s">
        <v>123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7" t="s">
        <v>129</v>
      </c>
      <c r="BK148" s="219">
        <f>ROUND(I148*H148,2)</f>
        <v>0</v>
      </c>
      <c r="BL148" s="17" t="s">
        <v>129</v>
      </c>
      <c r="BM148" s="218" t="s">
        <v>368</v>
      </c>
    </row>
    <row r="149" s="2" customFormat="1">
      <c r="A149" s="38"/>
      <c r="B149" s="39"/>
      <c r="C149" s="40"/>
      <c r="D149" s="242" t="s">
        <v>137</v>
      </c>
      <c r="E149" s="40"/>
      <c r="F149" s="243" t="s">
        <v>260</v>
      </c>
      <c r="G149" s="40"/>
      <c r="H149" s="40"/>
      <c r="I149" s="244"/>
      <c r="J149" s="40"/>
      <c r="K149" s="40"/>
      <c r="L149" s="44"/>
      <c r="M149" s="269"/>
      <c r="N149" s="270"/>
      <c r="O149" s="271"/>
      <c r="P149" s="271"/>
      <c r="Q149" s="271"/>
      <c r="R149" s="271"/>
      <c r="S149" s="271"/>
      <c r="T149" s="27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137</v>
      </c>
      <c r="AU149" s="17" t="s">
        <v>86</v>
      </c>
    </row>
    <row r="150" s="2" customFormat="1" ht="6.96" customHeight="1">
      <c r="A150" s="38"/>
      <c r="B150" s="60"/>
      <c r="C150" s="61"/>
      <c r="D150" s="61"/>
      <c r="E150" s="61"/>
      <c r="F150" s="61"/>
      <c r="G150" s="61"/>
      <c r="H150" s="61"/>
      <c r="I150" s="61"/>
      <c r="J150" s="61"/>
      <c r="K150" s="61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yXoNn9CXigduv1b4GChAhjsHSxRTpF7DZ09nV2gxA78oKL/0FFV4cLtK6ahK8r2tvsfscVrEGgs2pcbn1TopEg==" hashValue="DE3KSvB6udUPsW5kLsbTGK5zet5jRizFttLzOPhGwkAdAvZaRemg1mpo2tgh9wZM5AGCDublLl7TO0yhi29JKQ==" algorithmName="SHA-512" password="CC35"/>
  <autoFilter ref="C84:K14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2" r:id="rId1" display="https://podminky.urs.cz/item/CS_URS_2025_01/132451251"/>
    <hyperlink ref="F96" r:id="rId2" display="https://podminky.urs.cz/item/CS_URS_2025_01/174152101"/>
    <hyperlink ref="F110" r:id="rId3" display="https://podminky.urs.cz/item/CS_URS_2025_01/274326231"/>
    <hyperlink ref="F114" r:id="rId4" display="https://podminky.urs.cz/item/CS_URS_2025_01/274356021"/>
    <hyperlink ref="F118" r:id="rId5" display="https://podminky.urs.cz/item/CS_URS_2025_01/274356022"/>
    <hyperlink ref="F124" r:id="rId6" display="https://podminky.urs.cz/item/CS_URS_2025_01/463212191"/>
    <hyperlink ref="F128" r:id="rId7" display="https://podminky.urs.cz/item/CS_URS_2025_01/467510111"/>
    <hyperlink ref="F133" r:id="rId8" display="https://podminky.urs.cz/item/CS_URS_2025_01/463451114"/>
    <hyperlink ref="F144" r:id="rId9" display="https://podminky.urs.cz/item/CS_URS_2025_01/966045111"/>
    <hyperlink ref="F149" r:id="rId10" display="https://podminky.urs.cz/item/CS_URS_2025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86</v>
      </c>
    </row>
    <row r="4" hidden="1" s="1" customFormat="1" ht="24.96" customHeight="1">
      <c r="B4" s="20"/>
      <c r="D4" s="131" t="s">
        <v>96</v>
      </c>
      <c r="L4" s="20"/>
      <c r="M4" s="132" t="s">
        <v>10</v>
      </c>
      <c r="AT4" s="17" t="s">
        <v>37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3" t="s">
        <v>16</v>
      </c>
      <c r="L6" s="20"/>
    </row>
    <row r="7" hidden="1" s="1" customFormat="1" ht="16.5" customHeight="1">
      <c r="B7" s="20"/>
      <c r="E7" s="134" t="str">
        <f>'Rekapitulace stavby'!K6</f>
        <v>Oleška, Heřmanice, obnova koryta v ř. km 2,000 - 2,500</v>
      </c>
      <c r="F7" s="133"/>
      <c r="G7" s="133"/>
      <c r="H7" s="133"/>
      <c r="L7" s="20"/>
    </row>
    <row r="8" hidden="1" s="2" customFormat="1" ht="12" customHeight="1">
      <c r="A8" s="38"/>
      <c r="B8" s="44"/>
      <c r="C8" s="38"/>
      <c r="D8" s="133" t="s">
        <v>97</v>
      </c>
      <c r="E8" s="38"/>
      <c r="F8" s="38"/>
      <c r="G8" s="38"/>
      <c r="H8" s="38"/>
      <c r="I8" s="38"/>
      <c r="J8" s="38"/>
      <c r="K8" s="38"/>
      <c r="L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6" t="s">
        <v>369</v>
      </c>
      <c r="F9" s="38"/>
      <c r="G9" s="38"/>
      <c r="H9" s="38"/>
      <c r="I9" s="38"/>
      <c r="J9" s="38"/>
      <c r="K9" s="38"/>
      <c r="L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3" t="s">
        <v>18</v>
      </c>
      <c r="E11" s="38"/>
      <c r="F11" s="137" t="s">
        <v>28</v>
      </c>
      <c r="G11" s="38"/>
      <c r="H11" s="38"/>
      <c r="I11" s="133" t="s">
        <v>20</v>
      </c>
      <c r="J11" s="137" t="s">
        <v>21</v>
      </c>
      <c r="K11" s="38"/>
      <c r="L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3" t="s">
        <v>22</v>
      </c>
      <c r="E12" s="38"/>
      <c r="F12" s="137" t="s">
        <v>23</v>
      </c>
      <c r="G12" s="38"/>
      <c r="H12" s="38"/>
      <c r="I12" s="133" t="s">
        <v>24</v>
      </c>
      <c r="J12" s="138" t="str">
        <f>'Rekapitulace stavby'!AN8</f>
        <v>18.6.2025</v>
      </c>
      <c r="K12" s="38"/>
      <c r="L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3" t="s">
        <v>26</v>
      </c>
      <c r="E14" s="38"/>
      <c r="F14" s="38"/>
      <c r="G14" s="38"/>
      <c r="H14" s="38"/>
      <c r="I14" s="133" t="s">
        <v>27</v>
      </c>
      <c r="J14" s="137" t="s">
        <v>28</v>
      </c>
      <c r="K14" s="38"/>
      <c r="L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7" t="s">
        <v>29</v>
      </c>
      <c r="F15" s="38"/>
      <c r="G15" s="38"/>
      <c r="H15" s="38"/>
      <c r="I15" s="133" t="s">
        <v>30</v>
      </c>
      <c r="J15" s="137" t="s">
        <v>28</v>
      </c>
      <c r="K15" s="38"/>
      <c r="L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3" t="s">
        <v>31</v>
      </c>
      <c r="E17" s="38"/>
      <c r="F17" s="38"/>
      <c r="G17" s="38"/>
      <c r="H17" s="38"/>
      <c r="I17" s="133" t="s">
        <v>27</v>
      </c>
      <c r="J17" s="33" t="str">
        <f>'Rekapitulace stavby'!AN13</f>
        <v>Vyplň údaj</v>
      </c>
      <c r="K17" s="38"/>
      <c r="L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30</v>
      </c>
      <c r="J18" s="33" t="str">
        <f>'Rekapitulace stavby'!AN14</f>
        <v>Vyplň údaj</v>
      </c>
      <c r="K18" s="38"/>
      <c r="L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3" t="s">
        <v>33</v>
      </c>
      <c r="E20" s="38"/>
      <c r="F20" s="38"/>
      <c r="G20" s="38"/>
      <c r="H20" s="38"/>
      <c r="I20" s="133" t="s">
        <v>27</v>
      </c>
      <c r="J20" s="137" t="s">
        <v>34</v>
      </c>
      <c r="K20" s="38"/>
      <c r="L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7" t="s">
        <v>35</v>
      </c>
      <c r="F21" s="38"/>
      <c r="G21" s="38"/>
      <c r="H21" s="38"/>
      <c r="I21" s="133" t="s">
        <v>30</v>
      </c>
      <c r="J21" s="137" t="s">
        <v>36</v>
      </c>
      <c r="K21" s="38"/>
      <c r="L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3" t="s">
        <v>38</v>
      </c>
      <c r="E23" s="38"/>
      <c r="F23" s="38"/>
      <c r="G23" s="38"/>
      <c r="H23" s="38"/>
      <c r="I23" s="133" t="s">
        <v>27</v>
      </c>
      <c r="J23" s="137" t="s">
        <v>28</v>
      </c>
      <c r="K23" s="38"/>
      <c r="L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7" t="s">
        <v>39</v>
      </c>
      <c r="F24" s="38"/>
      <c r="G24" s="38"/>
      <c r="H24" s="38"/>
      <c r="I24" s="133" t="s">
        <v>30</v>
      </c>
      <c r="J24" s="137" t="s">
        <v>28</v>
      </c>
      <c r="K24" s="38"/>
      <c r="L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3" t="s">
        <v>40</v>
      </c>
      <c r="E26" s="38"/>
      <c r="F26" s="38"/>
      <c r="G26" s="38"/>
      <c r="H26" s="38"/>
      <c r="I26" s="38"/>
      <c r="J26" s="38"/>
      <c r="K26" s="38"/>
      <c r="L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71.25" customHeight="1">
      <c r="A27" s="139"/>
      <c r="B27" s="140"/>
      <c r="C27" s="139"/>
      <c r="D27" s="139"/>
      <c r="E27" s="141" t="s">
        <v>41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4" t="s">
        <v>42</v>
      </c>
      <c r="E30" s="38"/>
      <c r="F30" s="38"/>
      <c r="G30" s="38"/>
      <c r="H30" s="38"/>
      <c r="I30" s="38"/>
      <c r="J30" s="145">
        <f>ROUND(J84, 2)</f>
        <v>0</v>
      </c>
      <c r="K30" s="38"/>
      <c r="L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3"/>
      <c r="E31" s="143"/>
      <c r="F31" s="143"/>
      <c r="G31" s="143"/>
      <c r="H31" s="143"/>
      <c r="I31" s="143"/>
      <c r="J31" s="143"/>
      <c r="K31" s="143"/>
      <c r="L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6" t="s">
        <v>44</v>
      </c>
      <c r="G32" s="38"/>
      <c r="H32" s="38"/>
      <c r="I32" s="146" t="s">
        <v>43</v>
      </c>
      <c r="J32" s="146" t="s">
        <v>45</v>
      </c>
      <c r="K32" s="38"/>
      <c r="L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7" t="s">
        <v>46</v>
      </c>
      <c r="E33" s="133" t="s">
        <v>47</v>
      </c>
      <c r="F33" s="148">
        <f>ROUND((SUM(BE84:BE163)),  2)</f>
        <v>0</v>
      </c>
      <c r="G33" s="38"/>
      <c r="H33" s="38"/>
      <c r="I33" s="149">
        <v>0.20999999999999999</v>
      </c>
      <c r="J33" s="148">
        <f>ROUND(((SUM(BE84:BE163))*I33),  2)</f>
        <v>0</v>
      </c>
      <c r="K33" s="38"/>
      <c r="L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3" t="s">
        <v>48</v>
      </c>
      <c r="F34" s="148">
        <f>ROUND((SUM(BF84:BF163)),  2)</f>
        <v>0</v>
      </c>
      <c r="G34" s="38"/>
      <c r="H34" s="38"/>
      <c r="I34" s="149">
        <v>0.12</v>
      </c>
      <c r="J34" s="148">
        <f>ROUND(((SUM(BF84:BF163))*I34),  2)</f>
        <v>0</v>
      </c>
      <c r="K34" s="38"/>
      <c r="L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33" t="s">
        <v>46</v>
      </c>
      <c r="E35" s="133" t="s">
        <v>49</v>
      </c>
      <c r="F35" s="148">
        <f>ROUND((SUM(BG84:BG163)),  2)</f>
        <v>0</v>
      </c>
      <c r="G35" s="38"/>
      <c r="H35" s="38"/>
      <c r="I35" s="149">
        <v>0.20999999999999999</v>
      </c>
      <c r="J35" s="148">
        <f>0</f>
        <v>0</v>
      </c>
      <c r="K35" s="38"/>
      <c r="L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3" t="s">
        <v>50</v>
      </c>
      <c r="F36" s="148">
        <f>ROUND((SUM(BH84:BH163)),  2)</f>
        <v>0</v>
      </c>
      <c r="G36" s="38"/>
      <c r="H36" s="38"/>
      <c r="I36" s="149">
        <v>0.12</v>
      </c>
      <c r="J36" s="148">
        <f>0</f>
        <v>0</v>
      </c>
      <c r="K36" s="38"/>
      <c r="L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51</v>
      </c>
      <c r="F37" s="148">
        <f>ROUND((SUM(BI84:BI163)),  2)</f>
        <v>0</v>
      </c>
      <c r="G37" s="38"/>
      <c r="H37" s="38"/>
      <c r="I37" s="149">
        <v>0</v>
      </c>
      <c r="J37" s="148">
        <f>0</f>
        <v>0</v>
      </c>
      <c r="K37" s="38"/>
      <c r="L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0"/>
      <c r="D39" s="151" t="s">
        <v>52</v>
      </c>
      <c r="E39" s="152"/>
      <c r="F39" s="152"/>
      <c r="G39" s="153" t="s">
        <v>53</v>
      </c>
      <c r="H39" s="154" t="s">
        <v>54</v>
      </c>
      <c r="I39" s="152"/>
      <c r="J39" s="155">
        <f>SUM(J30:J37)</f>
        <v>0</v>
      </c>
      <c r="K39" s="156"/>
      <c r="L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5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1" t="str">
        <f>E7</f>
        <v>Oleška, Heřmanice, obnova koryta v ř. km 2,000 - 2,500</v>
      </c>
      <c r="F48" s="32"/>
      <c r="G48" s="32"/>
      <c r="H48" s="32"/>
      <c r="I48" s="40"/>
      <c r="J48" s="40"/>
      <c r="K48" s="40"/>
      <c r="L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70" t="str">
        <f>E9</f>
        <v>VON - Vedlejší a ostatní náklady</v>
      </c>
      <c r="F50" s="40"/>
      <c r="G50" s="40"/>
      <c r="H50" s="40"/>
      <c r="I50" s="40"/>
      <c r="J50" s="40"/>
      <c r="K50" s="40"/>
      <c r="L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22</v>
      </c>
      <c r="D52" s="40"/>
      <c r="E52" s="40"/>
      <c r="F52" s="27" t="str">
        <f>F12</f>
        <v>Heřmanice</v>
      </c>
      <c r="G52" s="40"/>
      <c r="H52" s="40"/>
      <c r="I52" s="32" t="s">
        <v>24</v>
      </c>
      <c r="J52" s="73" t="str">
        <f>IF(J12="","",J12)</f>
        <v>18.6.2025</v>
      </c>
      <c r="K52" s="40"/>
      <c r="L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26</v>
      </c>
      <c r="D54" s="40"/>
      <c r="E54" s="40"/>
      <c r="F54" s="27" t="str">
        <f>E15</f>
        <v>Povodí Labe, státní podnik</v>
      </c>
      <c r="G54" s="40"/>
      <c r="H54" s="40"/>
      <c r="I54" s="32" t="s">
        <v>33</v>
      </c>
      <c r="J54" s="36" t="str">
        <f>E21</f>
        <v>Povodí Labe, státní podnik, OIČ</v>
      </c>
      <c r="K54" s="40"/>
      <c r="L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>Ing. Eva Morkesová</v>
      </c>
      <c r="K55" s="40"/>
      <c r="L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2" t="s">
        <v>100</v>
      </c>
      <c r="D57" s="163"/>
      <c r="E57" s="163"/>
      <c r="F57" s="163"/>
      <c r="G57" s="163"/>
      <c r="H57" s="163"/>
      <c r="I57" s="163"/>
      <c r="J57" s="164" t="s">
        <v>101</v>
      </c>
      <c r="K57" s="163"/>
      <c r="L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5" t="s">
        <v>74</v>
      </c>
      <c r="D59" s="40"/>
      <c r="E59" s="40"/>
      <c r="F59" s="40"/>
      <c r="G59" s="40"/>
      <c r="H59" s="40"/>
      <c r="I59" s="40"/>
      <c r="J59" s="103">
        <f>J84</f>
        <v>0</v>
      </c>
      <c r="K59" s="40"/>
      <c r="L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hidden="1" s="9" customFormat="1" ht="24.96" customHeight="1">
      <c r="A60" s="9"/>
      <c r="B60" s="166"/>
      <c r="C60" s="167"/>
      <c r="D60" s="168" t="s">
        <v>370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2"/>
      <c r="C61" s="173"/>
      <c r="D61" s="174" t="s">
        <v>371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2"/>
      <c r="C62" s="173"/>
      <c r="D62" s="174" t="s">
        <v>372</v>
      </c>
      <c r="E62" s="175"/>
      <c r="F62" s="175"/>
      <c r="G62" s="175"/>
      <c r="H62" s="175"/>
      <c r="I62" s="175"/>
      <c r="J62" s="176">
        <f>J105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2"/>
      <c r="C63" s="173"/>
      <c r="D63" s="174" t="s">
        <v>373</v>
      </c>
      <c r="E63" s="175"/>
      <c r="F63" s="175"/>
      <c r="G63" s="175"/>
      <c r="H63" s="175"/>
      <c r="I63" s="175"/>
      <c r="J63" s="176">
        <f>J111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2"/>
      <c r="C64" s="173"/>
      <c r="D64" s="174" t="s">
        <v>374</v>
      </c>
      <c r="E64" s="175"/>
      <c r="F64" s="175"/>
      <c r="G64" s="175"/>
      <c r="H64" s="175"/>
      <c r="I64" s="175"/>
      <c r="J64" s="176">
        <f>J116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108</v>
      </c>
      <c r="D71" s="40"/>
      <c r="E71" s="40"/>
      <c r="F71" s="40"/>
      <c r="G71" s="40"/>
      <c r="H71" s="40"/>
      <c r="I71" s="40"/>
      <c r="J71" s="40"/>
      <c r="K71" s="40"/>
      <c r="L71" s="13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1" t="str">
        <f>E7</f>
        <v>Oleška, Heřmanice, obnova koryta v ř. km 2,000 - 2,500</v>
      </c>
      <c r="F74" s="32"/>
      <c r="G74" s="32"/>
      <c r="H74" s="32"/>
      <c r="I74" s="40"/>
      <c r="J74" s="40"/>
      <c r="K74" s="40"/>
      <c r="L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97</v>
      </c>
      <c r="D75" s="40"/>
      <c r="E75" s="40"/>
      <c r="F75" s="40"/>
      <c r="G75" s="40"/>
      <c r="H75" s="40"/>
      <c r="I75" s="40"/>
      <c r="J75" s="40"/>
      <c r="K75" s="40"/>
      <c r="L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70" t="str">
        <f>E9</f>
        <v>VON - Vedlejší a ostatní náklady</v>
      </c>
      <c r="F76" s="40"/>
      <c r="G76" s="40"/>
      <c r="H76" s="40"/>
      <c r="I76" s="40"/>
      <c r="J76" s="40"/>
      <c r="K76" s="40"/>
      <c r="L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22</v>
      </c>
      <c r="D78" s="40"/>
      <c r="E78" s="40"/>
      <c r="F78" s="27" t="str">
        <f>F12</f>
        <v>Heřmanice</v>
      </c>
      <c r="G78" s="40"/>
      <c r="H78" s="40"/>
      <c r="I78" s="32" t="s">
        <v>24</v>
      </c>
      <c r="J78" s="73" t="str">
        <f>IF(J12="","",J12)</f>
        <v>18.6.2025</v>
      </c>
      <c r="K78" s="40"/>
      <c r="L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26</v>
      </c>
      <c r="D80" s="40"/>
      <c r="E80" s="40"/>
      <c r="F80" s="27" t="str">
        <f>E15</f>
        <v>Povodí Labe, státní podnik</v>
      </c>
      <c r="G80" s="40"/>
      <c r="H80" s="40"/>
      <c r="I80" s="32" t="s">
        <v>33</v>
      </c>
      <c r="J80" s="36" t="str">
        <f>E21</f>
        <v>Povodí Labe, státní podnik, OIČ</v>
      </c>
      <c r="K80" s="40"/>
      <c r="L80" s="13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31</v>
      </c>
      <c r="D81" s="40"/>
      <c r="E81" s="40"/>
      <c r="F81" s="27" t="str">
        <f>IF(E18="","",E18)</f>
        <v>Vyplň údaj</v>
      </c>
      <c r="G81" s="40"/>
      <c r="H81" s="40"/>
      <c r="I81" s="32" t="s">
        <v>38</v>
      </c>
      <c r="J81" s="36" t="str">
        <f>E24</f>
        <v>Ing. Eva Morkesová</v>
      </c>
      <c r="K81" s="40"/>
      <c r="L81" s="13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8"/>
      <c r="B83" s="179"/>
      <c r="C83" s="180" t="s">
        <v>109</v>
      </c>
      <c r="D83" s="181" t="s">
        <v>61</v>
      </c>
      <c r="E83" s="181" t="s">
        <v>57</v>
      </c>
      <c r="F83" s="181" t="s">
        <v>58</v>
      </c>
      <c r="G83" s="181" t="s">
        <v>110</v>
      </c>
      <c r="H83" s="181" t="s">
        <v>111</v>
      </c>
      <c r="I83" s="181" t="s">
        <v>112</v>
      </c>
      <c r="J83" s="182" t="s">
        <v>101</v>
      </c>
      <c r="K83" s="183" t="s">
        <v>113</v>
      </c>
      <c r="L83" s="184"/>
      <c r="M83" s="93" t="s">
        <v>28</v>
      </c>
      <c r="N83" s="94" t="s">
        <v>46</v>
      </c>
      <c r="O83" s="94" t="s">
        <v>114</v>
      </c>
      <c r="P83" s="94" t="s">
        <v>115</v>
      </c>
      <c r="Q83" s="94" t="s">
        <v>116</v>
      </c>
      <c r="R83" s="94" t="s">
        <v>117</v>
      </c>
      <c r="S83" s="94" t="s">
        <v>118</v>
      </c>
      <c r="T83" s="95" t="s">
        <v>119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8"/>
      <c r="B84" s="39"/>
      <c r="C84" s="100" t="s">
        <v>120</v>
      </c>
      <c r="D84" s="40"/>
      <c r="E84" s="40"/>
      <c r="F84" s="40"/>
      <c r="G84" s="40"/>
      <c r="H84" s="40"/>
      <c r="I84" s="40"/>
      <c r="J84" s="185">
        <f>BK84</f>
        <v>0</v>
      </c>
      <c r="K84" s="40"/>
      <c r="L84" s="44"/>
      <c r="M84" s="96"/>
      <c r="N84" s="186"/>
      <c r="O84" s="97"/>
      <c r="P84" s="187">
        <f>P85</f>
        <v>0</v>
      </c>
      <c r="Q84" s="97"/>
      <c r="R84" s="187">
        <f>R85</f>
        <v>0</v>
      </c>
      <c r="S84" s="97"/>
      <c r="T84" s="188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75</v>
      </c>
      <c r="AU84" s="17" t="s">
        <v>102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75</v>
      </c>
      <c r="E85" s="193" t="s">
        <v>375</v>
      </c>
      <c r="F85" s="193" t="s">
        <v>376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P86+P105+P111+P116</f>
        <v>0</v>
      </c>
      <c r="Q85" s="198"/>
      <c r="R85" s="199">
        <f>R86+R105+R111+R116</f>
        <v>0</v>
      </c>
      <c r="S85" s="198"/>
      <c r="T85" s="200">
        <f>T86+T105+T111+T116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129</v>
      </c>
      <c r="AT85" s="202" t="s">
        <v>75</v>
      </c>
      <c r="AU85" s="202" t="s">
        <v>76</v>
      </c>
      <c r="AY85" s="201" t="s">
        <v>123</v>
      </c>
      <c r="BK85" s="203">
        <f>BK86+BK105+BK111+BK116</f>
        <v>0</v>
      </c>
    </row>
    <row r="86" s="12" customFormat="1" ht="22.8" customHeight="1">
      <c r="A86" s="12"/>
      <c r="B86" s="190"/>
      <c r="C86" s="191"/>
      <c r="D86" s="192" t="s">
        <v>75</v>
      </c>
      <c r="E86" s="204" t="s">
        <v>377</v>
      </c>
      <c r="F86" s="204" t="s">
        <v>378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SUM(P87:P104)</f>
        <v>0</v>
      </c>
      <c r="Q86" s="198"/>
      <c r="R86" s="199">
        <f>SUM(R87:R104)</f>
        <v>0</v>
      </c>
      <c r="S86" s="198"/>
      <c r="T86" s="200">
        <f>SUM(T87:T104)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129</v>
      </c>
      <c r="AT86" s="202" t="s">
        <v>75</v>
      </c>
      <c r="AU86" s="202" t="s">
        <v>84</v>
      </c>
      <c r="AY86" s="201" t="s">
        <v>123</v>
      </c>
      <c r="BK86" s="203">
        <f>SUM(BK87:BK104)</f>
        <v>0</v>
      </c>
    </row>
    <row r="87" s="2" customFormat="1" ht="24.15" customHeight="1">
      <c r="A87" s="38"/>
      <c r="B87" s="39"/>
      <c r="C87" s="206" t="s">
        <v>84</v>
      </c>
      <c r="D87" s="206" t="s">
        <v>125</v>
      </c>
      <c r="E87" s="207" t="s">
        <v>379</v>
      </c>
      <c r="F87" s="208" t="s">
        <v>380</v>
      </c>
      <c r="G87" s="209" t="s">
        <v>217</v>
      </c>
      <c r="H87" s="210">
        <v>1</v>
      </c>
      <c r="I87" s="211"/>
      <c r="J87" s="212">
        <f>ROUND(I87*H87,2)</f>
        <v>0</v>
      </c>
      <c r="K87" s="213"/>
      <c r="L87" s="44"/>
      <c r="M87" s="214" t="s">
        <v>28</v>
      </c>
      <c r="N87" s="215" t="s">
        <v>49</v>
      </c>
      <c r="O87" s="85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8" t="s">
        <v>381</v>
      </c>
      <c r="AT87" s="218" t="s">
        <v>125</v>
      </c>
      <c r="AU87" s="218" t="s">
        <v>86</v>
      </c>
      <c r="AY87" s="17" t="s">
        <v>123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7" t="s">
        <v>129</v>
      </c>
      <c r="BK87" s="219">
        <f>ROUND(I87*H87,2)</f>
        <v>0</v>
      </c>
      <c r="BL87" s="17" t="s">
        <v>381</v>
      </c>
      <c r="BM87" s="218" t="s">
        <v>382</v>
      </c>
    </row>
    <row r="88" s="13" customFormat="1">
      <c r="A88" s="13"/>
      <c r="B88" s="220"/>
      <c r="C88" s="221"/>
      <c r="D88" s="222" t="s">
        <v>131</v>
      </c>
      <c r="E88" s="223" t="s">
        <v>28</v>
      </c>
      <c r="F88" s="224" t="s">
        <v>383</v>
      </c>
      <c r="G88" s="221"/>
      <c r="H88" s="223" t="s">
        <v>28</v>
      </c>
      <c r="I88" s="225"/>
      <c r="J88" s="221"/>
      <c r="K88" s="221"/>
      <c r="L88" s="226"/>
      <c r="M88" s="227"/>
      <c r="N88" s="228"/>
      <c r="O88" s="228"/>
      <c r="P88" s="228"/>
      <c r="Q88" s="228"/>
      <c r="R88" s="228"/>
      <c r="S88" s="228"/>
      <c r="T88" s="229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0" t="s">
        <v>131</v>
      </c>
      <c r="AU88" s="230" t="s">
        <v>86</v>
      </c>
      <c r="AV88" s="13" t="s">
        <v>84</v>
      </c>
      <c r="AW88" s="13" t="s">
        <v>37</v>
      </c>
      <c r="AX88" s="13" t="s">
        <v>76</v>
      </c>
      <c r="AY88" s="230" t="s">
        <v>123</v>
      </c>
    </row>
    <row r="89" s="13" customFormat="1">
      <c r="A89" s="13"/>
      <c r="B89" s="220"/>
      <c r="C89" s="221"/>
      <c r="D89" s="222" t="s">
        <v>131</v>
      </c>
      <c r="E89" s="223" t="s">
        <v>28</v>
      </c>
      <c r="F89" s="224" t="s">
        <v>384</v>
      </c>
      <c r="G89" s="221"/>
      <c r="H89" s="223" t="s">
        <v>28</v>
      </c>
      <c r="I89" s="225"/>
      <c r="J89" s="221"/>
      <c r="K89" s="221"/>
      <c r="L89" s="226"/>
      <c r="M89" s="227"/>
      <c r="N89" s="228"/>
      <c r="O89" s="228"/>
      <c r="P89" s="228"/>
      <c r="Q89" s="228"/>
      <c r="R89" s="228"/>
      <c r="S89" s="228"/>
      <c r="T89" s="229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0" t="s">
        <v>131</v>
      </c>
      <c r="AU89" s="230" t="s">
        <v>86</v>
      </c>
      <c r="AV89" s="13" t="s">
        <v>84</v>
      </c>
      <c r="AW89" s="13" t="s">
        <v>37</v>
      </c>
      <c r="AX89" s="13" t="s">
        <v>76</v>
      </c>
      <c r="AY89" s="230" t="s">
        <v>123</v>
      </c>
    </row>
    <row r="90" s="13" customFormat="1">
      <c r="A90" s="13"/>
      <c r="B90" s="220"/>
      <c r="C90" s="221"/>
      <c r="D90" s="222" t="s">
        <v>131</v>
      </c>
      <c r="E90" s="223" t="s">
        <v>28</v>
      </c>
      <c r="F90" s="224" t="s">
        <v>385</v>
      </c>
      <c r="G90" s="221"/>
      <c r="H90" s="223" t="s">
        <v>28</v>
      </c>
      <c r="I90" s="225"/>
      <c r="J90" s="221"/>
      <c r="K90" s="221"/>
      <c r="L90" s="226"/>
      <c r="M90" s="227"/>
      <c r="N90" s="228"/>
      <c r="O90" s="228"/>
      <c r="P90" s="228"/>
      <c r="Q90" s="228"/>
      <c r="R90" s="228"/>
      <c r="S90" s="228"/>
      <c r="T90" s="229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0" t="s">
        <v>131</v>
      </c>
      <c r="AU90" s="230" t="s">
        <v>86</v>
      </c>
      <c r="AV90" s="13" t="s">
        <v>84</v>
      </c>
      <c r="AW90" s="13" t="s">
        <v>37</v>
      </c>
      <c r="AX90" s="13" t="s">
        <v>76</v>
      </c>
      <c r="AY90" s="230" t="s">
        <v>123</v>
      </c>
    </row>
    <row r="91" s="13" customFormat="1">
      <c r="A91" s="13"/>
      <c r="B91" s="220"/>
      <c r="C91" s="221"/>
      <c r="D91" s="222" t="s">
        <v>131</v>
      </c>
      <c r="E91" s="223" t="s">
        <v>28</v>
      </c>
      <c r="F91" s="224" t="s">
        <v>386</v>
      </c>
      <c r="G91" s="221"/>
      <c r="H91" s="223" t="s">
        <v>28</v>
      </c>
      <c r="I91" s="225"/>
      <c r="J91" s="221"/>
      <c r="K91" s="221"/>
      <c r="L91" s="226"/>
      <c r="M91" s="227"/>
      <c r="N91" s="228"/>
      <c r="O91" s="228"/>
      <c r="P91" s="228"/>
      <c r="Q91" s="228"/>
      <c r="R91" s="228"/>
      <c r="S91" s="228"/>
      <c r="T91" s="229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0" t="s">
        <v>131</v>
      </c>
      <c r="AU91" s="230" t="s">
        <v>86</v>
      </c>
      <c r="AV91" s="13" t="s">
        <v>84</v>
      </c>
      <c r="AW91" s="13" t="s">
        <v>37</v>
      </c>
      <c r="AX91" s="13" t="s">
        <v>76</v>
      </c>
      <c r="AY91" s="230" t="s">
        <v>123</v>
      </c>
    </row>
    <row r="92" s="13" customFormat="1">
      <c r="A92" s="13"/>
      <c r="B92" s="220"/>
      <c r="C92" s="221"/>
      <c r="D92" s="222" t="s">
        <v>131</v>
      </c>
      <c r="E92" s="223" t="s">
        <v>28</v>
      </c>
      <c r="F92" s="224" t="s">
        <v>387</v>
      </c>
      <c r="G92" s="221"/>
      <c r="H92" s="223" t="s">
        <v>28</v>
      </c>
      <c r="I92" s="225"/>
      <c r="J92" s="221"/>
      <c r="K92" s="221"/>
      <c r="L92" s="226"/>
      <c r="M92" s="227"/>
      <c r="N92" s="228"/>
      <c r="O92" s="228"/>
      <c r="P92" s="228"/>
      <c r="Q92" s="228"/>
      <c r="R92" s="228"/>
      <c r="S92" s="228"/>
      <c r="T92" s="22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0" t="s">
        <v>131</v>
      </c>
      <c r="AU92" s="230" t="s">
        <v>86</v>
      </c>
      <c r="AV92" s="13" t="s">
        <v>84</v>
      </c>
      <c r="AW92" s="13" t="s">
        <v>37</v>
      </c>
      <c r="AX92" s="13" t="s">
        <v>76</v>
      </c>
      <c r="AY92" s="230" t="s">
        <v>123</v>
      </c>
    </row>
    <row r="93" s="13" customFormat="1">
      <c r="A93" s="13"/>
      <c r="B93" s="220"/>
      <c r="C93" s="221"/>
      <c r="D93" s="222" t="s">
        <v>131</v>
      </c>
      <c r="E93" s="223" t="s">
        <v>28</v>
      </c>
      <c r="F93" s="224" t="s">
        <v>388</v>
      </c>
      <c r="G93" s="221"/>
      <c r="H93" s="223" t="s">
        <v>28</v>
      </c>
      <c r="I93" s="225"/>
      <c r="J93" s="221"/>
      <c r="K93" s="221"/>
      <c r="L93" s="226"/>
      <c r="M93" s="227"/>
      <c r="N93" s="228"/>
      <c r="O93" s="228"/>
      <c r="P93" s="228"/>
      <c r="Q93" s="228"/>
      <c r="R93" s="228"/>
      <c r="S93" s="228"/>
      <c r="T93" s="22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0" t="s">
        <v>131</v>
      </c>
      <c r="AU93" s="230" t="s">
        <v>86</v>
      </c>
      <c r="AV93" s="13" t="s">
        <v>84</v>
      </c>
      <c r="AW93" s="13" t="s">
        <v>37</v>
      </c>
      <c r="AX93" s="13" t="s">
        <v>76</v>
      </c>
      <c r="AY93" s="230" t="s">
        <v>123</v>
      </c>
    </row>
    <row r="94" s="13" customFormat="1">
      <c r="A94" s="13"/>
      <c r="B94" s="220"/>
      <c r="C94" s="221"/>
      <c r="D94" s="222" t="s">
        <v>131</v>
      </c>
      <c r="E94" s="223" t="s">
        <v>28</v>
      </c>
      <c r="F94" s="224" t="s">
        <v>389</v>
      </c>
      <c r="G94" s="221"/>
      <c r="H94" s="223" t="s">
        <v>28</v>
      </c>
      <c r="I94" s="225"/>
      <c r="J94" s="221"/>
      <c r="K94" s="221"/>
      <c r="L94" s="226"/>
      <c r="M94" s="227"/>
      <c r="N94" s="228"/>
      <c r="O94" s="228"/>
      <c r="P94" s="228"/>
      <c r="Q94" s="228"/>
      <c r="R94" s="228"/>
      <c r="S94" s="228"/>
      <c r="T94" s="22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0" t="s">
        <v>131</v>
      </c>
      <c r="AU94" s="230" t="s">
        <v>86</v>
      </c>
      <c r="AV94" s="13" t="s">
        <v>84</v>
      </c>
      <c r="AW94" s="13" t="s">
        <v>37</v>
      </c>
      <c r="AX94" s="13" t="s">
        <v>76</v>
      </c>
      <c r="AY94" s="230" t="s">
        <v>123</v>
      </c>
    </row>
    <row r="95" s="14" customFormat="1">
      <c r="A95" s="14"/>
      <c r="B95" s="231"/>
      <c r="C95" s="232"/>
      <c r="D95" s="222" t="s">
        <v>131</v>
      </c>
      <c r="E95" s="233" t="s">
        <v>28</v>
      </c>
      <c r="F95" s="234" t="s">
        <v>84</v>
      </c>
      <c r="G95" s="232"/>
      <c r="H95" s="235">
        <v>1</v>
      </c>
      <c r="I95" s="236"/>
      <c r="J95" s="232"/>
      <c r="K95" s="232"/>
      <c r="L95" s="237"/>
      <c r="M95" s="238"/>
      <c r="N95" s="239"/>
      <c r="O95" s="239"/>
      <c r="P95" s="239"/>
      <c r="Q95" s="239"/>
      <c r="R95" s="239"/>
      <c r="S95" s="239"/>
      <c r="T95" s="240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1" t="s">
        <v>131</v>
      </c>
      <c r="AU95" s="241" t="s">
        <v>86</v>
      </c>
      <c r="AV95" s="14" t="s">
        <v>86</v>
      </c>
      <c r="AW95" s="14" t="s">
        <v>37</v>
      </c>
      <c r="AX95" s="14" t="s">
        <v>84</v>
      </c>
      <c r="AY95" s="241" t="s">
        <v>123</v>
      </c>
    </row>
    <row r="96" s="2" customFormat="1" ht="16.5" customHeight="1">
      <c r="A96" s="38"/>
      <c r="B96" s="39"/>
      <c r="C96" s="206" t="s">
        <v>86</v>
      </c>
      <c r="D96" s="206" t="s">
        <v>125</v>
      </c>
      <c r="E96" s="207" t="s">
        <v>390</v>
      </c>
      <c r="F96" s="208" t="s">
        <v>391</v>
      </c>
      <c r="G96" s="209" t="s">
        <v>217</v>
      </c>
      <c r="H96" s="210">
        <v>2</v>
      </c>
      <c r="I96" s="211"/>
      <c r="J96" s="212">
        <f>ROUND(I96*H96,2)</f>
        <v>0</v>
      </c>
      <c r="K96" s="213"/>
      <c r="L96" s="44"/>
      <c r="M96" s="214" t="s">
        <v>28</v>
      </c>
      <c r="N96" s="215" t="s">
        <v>49</v>
      </c>
      <c r="O96" s="85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8" t="s">
        <v>381</v>
      </c>
      <c r="AT96" s="218" t="s">
        <v>125</v>
      </c>
      <c r="AU96" s="218" t="s">
        <v>86</v>
      </c>
      <c r="AY96" s="17" t="s">
        <v>123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7" t="s">
        <v>129</v>
      </c>
      <c r="BK96" s="219">
        <f>ROUND(I96*H96,2)</f>
        <v>0</v>
      </c>
      <c r="BL96" s="17" t="s">
        <v>381</v>
      </c>
      <c r="BM96" s="218" t="s">
        <v>392</v>
      </c>
    </row>
    <row r="97" s="13" customFormat="1">
      <c r="A97" s="13"/>
      <c r="B97" s="220"/>
      <c r="C97" s="221"/>
      <c r="D97" s="222" t="s">
        <v>131</v>
      </c>
      <c r="E97" s="223" t="s">
        <v>28</v>
      </c>
      <c r="F97" s="224" t="s">
        <v>393</v>
      </c>
      <c r="G97" s="221"/>
      <c r="H97" s="223" t="s">
        <v>28</v>
      </c>
      <c r="I97" s="225"/>
      <c r="J97" s="221"/>
      <c r="K97" s="221"/>
      <c r="L97" s="226"/>
      <c r="M97" s="227"/>
      <c r="N97" s="228"/>
      <c r="O97" s="228"/>
      <c r="P97" s="228"/>
      <c r="Q97" s="228"/>
      <c r="R97" s="228"/>
      <c r="S97" s="228"/>
      <c r="T97" s="22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0" t="s">
        <v>131</v>
      </c>
      <c r="AU97" s="230" t="s">
        <v>86</v>
      </c>
      <c r="AV97" s="13" t="s">
        <v>84</v>
      </c>
      <c r="AW97" s="13" t="s">
        <v>37</v>
      </c>
      <c r="AX97" s="13" t="s">
        <v>76</v>
      </c>
      <c r="AY97" s="230" t="s">
        <v>123</v>
      </c>
    </row>
    <row r="98" s="14" customFormat="1">
      <c r="A98" s="14"/>
      <c r="B98" s="231"/>
      <c r="C98" s="232"/>
      <c r="D98" s="222" t="s">
        <v>131</v>
      </c>
      <c r="E98" s="233" t="s">
        <v>28</v>
      </c>
      <c r="F98" s="234" t="s">
        <v>86</v>
      </c>
      <c r="G98" s="232"/>
      <c r="H98" s="235">
        <v>2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1" t="s">
        <v>131</v>
      </c>
      <c r="AU98" s="241" t="s">
        <v>86</v>
      </c>
      <c r="AV98" s="14" t="s">
        <v>86</v>
      </c>
      <c r="AW98" s="14" t="s">
        <v>37</v>
      </c>
      <c r="AX98" s="14" t="s">
        <v>84</v>
      </c>
      <c r="AY98" s="241" t="s">
        <v>123</v>
      </c>
    </row>
    <row r="99" s="2" customFormat="1" ht="101.25" customHeight="1">
      <c r="A99" s="38"/>
      <c r="B99" s="39"/>
      <c r="C99" s="206" t="s">
        <v>7</v>
      </c>
      <c r="D99" s="206" t="s">
        <v>125</v>
      </c>
      <c r="E99" s="207" t="s">
        <v>394</v>
      </c>
      <c r="F99" s="208" t="s">
        <v>395</v>
      </c>
      <c r="G99" s="209" t="s">
        <v>217</v>
      </c>
      <c r="H99" s="210">
        <v>1</v>
      </c>
      <c r="I99" s="211"/>
      <c r="J99" s="212">
        <f>ROUND(I99*H99,2)</f>
        <v>0</v>
      </c>
      <c r="K99" s="213"/>
      <c r="L99" s="44"/>
      <c r="M99" s="214" t="s">
        <v>28</v>
      </c>
      <c r="N99" s="215" t="s">
        <v>49</v>
      </c>
      <c r="O99" s="85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8" t="s">
        <v>381</v>
      </c>
      <c r="AT99" s="218" t="s">
        <v>125</v>
      </c>
      <c r="AU99" s="218" t="s">
        <v>86</v>
      </c>
      <c r="AY99" s="17" t="s">
        <v>123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7" t="s">
        <v>129</v>
      </c>
      <c r="BK99" s="219">
        <f>ROUND(I99*H99,2)</f>
        <v>0</v>
      </c>
      <c r="BL99" s="17" t="s">
        <v>381</v>
      </c>
      <c r="BM99" s="218" t="s">
        <v>396</v>
      </c>
    </row>
    <row r="100" s="13" customFormat="1">
      <c r="A100" s="13"/>
      <c r="B100" s="220"/>
      <c r="C100" s="221"/>
      <c r="D100" s="222" t="s">
        <v>131</v>
      </c>
      <c r="E100" s="223" t="s">
        <v>28</v>
      </c>
      <c r="F100" s="224" t="s">
        <v>397</v>
      </c>
      <c r="G100" s="221"/>
      <c r="H100" s="223" t="s">
        <v>28</v>
      </c>
      <c r="I100" s="225"/>
      <c r="J100" s="221"/>
      <c r="K100" s="221"/>
      <c r="L100" s="226"/>
      <c r="M100" s="227"/>
      <c r="N100" s="228"/>
      <c r="O100" s="228"/>
      <c r="P100" s="228"/>
      <c r="Q100" s="228"/>
      <c r="R100" s="228"/>
      <c r="S100" s="228"/>
      <c r="T100" s="22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0" t="s">
        <v>131</v>
      </c>
      <c r="AU100" s="230" t="s">
        <v>86</v>
      </c>
      <c r="AV100" s="13" t="s">
        <v>84</v>
      </c>
      <c r="AW100" s="13" t="s">
        <v>37</v>
      </c>
      <c r="AX100" s="13" t="s">
        <v>76</v>
      </c>
      <c r="AY100" s="230" t="s">
        <v>123</v>
      </c>
    </row>
    <row r="101" s="13" customFormat="1">
      <c r="A101" s="13"/>
      <c r="B101" s="220"/>
      <c r="C101" s="221"/>
      <c r="D101" s="222" t="s">
        <v>131</v>
      </c>
      <c r="E101" s="223" t="s">
        <v>28</v>
      </c>
      <c r="F101" s="224" t="s">
        <v>398</v>
      </c>
      <c r="G101" s="221"/>
      <c r="H101" s="223" t="s">
        <v>28</v>
      </c>
      <c r="I101" s="225"/>
      <c r="J101" s="221"/>
      <c r="K101" s="221"/>
      <c r="L101" s="226"/>
      <c r="M101" s="227"/>
      <c r="N101" s="228"/>
      <c r="O101" s="228"/>
      <c r="P101" s="228"/>
      <c r="Q101" s="228"/>
      <c r="R101" s="228"/>
      <c r="S101" s="228"/>
      <c r="T101" s="22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0" t="s">
        <v>131</v>
      </c>
      <c r="AU101" s="230" t="s">
        <v>86</v>
      </c>
      <c r="AV101" s="13" t="s">
        <v>84</v>
      </c>
      <c r="AW101" s="13" t="s">
        <v>37</v>
      </c>
      <c r="AX101" s="13" t="s">
        <v>76</v>
      </c>
      <c r="AY101" s="230" t="s">
        <v>123</v>
      </c>
    </row>
    <row r="102" s="13" customFormat="1">
      <c r="A102" s="13"/>
      <c r="B102" s="220"/>
      <c r="C102" s="221"/>
      <c r="D102" s="222" t="s">
        <v>131</v>
      </c>
      <c r="E102" s="223" t="s">
        <v>28</v>
      </c>
      <c r="F102" s="224" t="s">
        <v>399</v>
      </c>
      <c r="G102" s="221"/>
      <c r="H102" s="223" t="s">
        <v>28</v>
      </c>
      <c r="I102" s="225"/>
      <c r="J102" s="221"/>
      <c r="K102" s="221"/>
      <c r="L102" s="226"/>
      <c r="M102" s="227"/>
      <c r="N102" s="228"/>
      <c r="O102" s="228"/>
      <c r="P102" s="228"/>
      <c r="Q102" s="228"/>
      <c r="R102" s="228"/>
      <c r="S102" s="228"/>
      <c r="T102" s="22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0" t="s">
        <v>131</v>
      </c>
      <c r="AU102" s="230" t="s">
        <v>86</v>
      </c>
      <c r="AV102" s="13" t="s">
        <v>84</v>
      </c>
      <c r="AW102" s="13" t="s">
        <v>37</v>
      </c>
      <c r="AX102" s="13" t="s">
        <v>76</v>
      </c>
      <c r="AY102" s="230" t="s">
        <v>123</v>
      </c>
    </row>
    <row r="103" s="13" customFormat="1">
      <c r="A103" s="13"/>
      <c r="B103" s="220"/>
      <c r="C103" s="221"/>
      <c r="D103" s="222" t="s">
        <v>131</v>
      </c>
      <c r="E103" s="223" t="s">
        <v>28</v>
      </c>
      <c r="F103" s="224" t="s">
        <v>400</v>
      </c>
      <c r="G103" s="221"/>
      <c r="H103" s="223" t="s">
        <v>28</v>
      </c>
      <c r="I103" s="225"/>
      <c r="J103" s="221"/>
      <c r="K103" s="221"/>
      <c r="L103" s="226"/>
      <c r="M103" s="227"/>
      <c r="N103" s="228"/>
      <c r="O103" s="228"/>
      <c r="P103" s="228"/>
      <c r="Q103" s="228"/>
      <c r="R103" s="228"/>
      <c r="S103" s="228"/>
      <c r="T103" s="22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0" t="s">
        <v>131</v>
      </c>
      <c r="AU103" s="230" t="s">
        <v>86</v>
      </c>
      <c r="AV103" s="13" t="s">
        <v>84</v>
      </c>
      <c r="AW103" s="13" t="s">
        <v>37</v>
      </c>
      <c r="AX103" s="13" t="s">
        <v>76</v>
      </c>
      <c r="AY103" s="230" t="s">
        <v>123</v>
      </c>
    </row>
    <row r="104" s="14" customFormat="1">
      <c r="A104" s="14"/>
      <c r="B104" s="231"/>
      <c r="C104" s="232"/>
      <c r="D104" s="222" t="s">
        <v>131</v>
      </c>
      <c r="E104" s="233" t="s">
        <v>28</v>
      </c>
      <c r="F104" s="234" t="s">
        <v>84</v>
      </c>
      <c r="G104" s="232"/>
      <c r="H104" s="235">
        <v>1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1" t="s">
        <v>131</v>
      </c>
      <c r="AU104" s="241" t="s">
        <v>86</v>
      </c>
      <c r="AV104" s="14" t="s">
        <v>86</v>
      </c>
      <c r="AW104" s="14" t="s">
        <v>37</v>
      </c>
      <c r="AX104" s="14" t="s">
        <v>84</v>
      </c>
      <c r="AY104" s="241" t="s">
        <v>123</v>
      </c>
    </row>
    <row r="105" s="12" customFormat="1" ht="22.8" customHeight="1">
      <c r="A105" s="12"/>
      <c r="B105" s="190"/>
      <c r="C105" s="191"/>
      <c r="D105" s="192" t="s">
        <v>75</v>
      </c>
      <c r="E105" s="204" t="s">
        <v>401</v>
      </c>
      <c r="F105" s="204" t="s">
        <v>402</v>
      </c>
      <c r="G105" s="191"/>
      <c r="H105" s="191"/>
      <c r="I105" s="194"/>
      <c r="J105" s="205">
        <f>BK105</f>
        <v>0</v>
      </c>
      <c r="K105" s="191"/>
      <c r="L105" s="196"/>
      <c r="M105" s="197"/>
      <c r="N105" s="198"/>
      <c r="O105" s="198"/>
      <c r="P105" s="199">
        <f>SUM(P106:P110)</f>
        <v>0</v>
      </c>
      <c r="Q105" s="198"/>
      <c r="R105" s="199">
        <f>SUM(R106:R110)</f>
        <v>0</v>
      </c>
      <c r="S105" s="198"/>
      <c r="T105" s="200">
        <f>SUM(T106:T110)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1" t="s">
        <v>129</v>
      </c>
      <c r="AT105" s="202" t="s">
        <v>75</v>
      </c>
      <c r="AU105" s="202" t="s">
        <v>84</v>
      </c>
      <c r="AY105" s="201" t="s">
        <v>123</v>
      </c>
      <c r="BK105" s="203">
        <f>SUM(BK106:BK110)</f>
        <v>0</v>
      </c>
    </row>
    <row r="106" s="2" customFormat="1" ht="49.05" customHeight="1">
      <c r="A106" s="38"/>
      <c r="B106" s="39"/>
      <c r="C106" s="206" t="s">
        <v>141</v>
      </c>
      <c r="D106" s="206" t="s">
        <v>125</v>
      </c>
      <c r="E106" s="207" t="s">
        <v>403</v>
      </c>
      <c r="F106" s="208" t="s">
        <v>404</v>
      </c>
      <c r="G106" s="209" t="s">
        <v>298</v>
      </c>
      <c r="H106" s="210">
        <v>1</v>
      </c>
      <c r="I106" s="211"/>
      <c r="J106" s="212">
        <f>ROUND(I106*H106,2)</f>
        <v>0</v>
      </c>
      <c r="K106" s="213"/>
      <c r="L106" s="44"/>
      <c r="M106" s="214" t="s">
        <v>28</v>
      </c>
      <c r="N106" s="215" t="s">
        <v>49</v>
      </c>
      <c r="O106" s="85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8" t="s">
        <v>405</v>
      </c>
      <c r="AT106" s="218" t="s">
        <v>125</v>
      </c>
      <c r="AU106" s="218" t="s">
        <v>86</v>
      </c>
      <c r="AY106" s="17" t="s">
        <v>123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7" t="s">
        <v>129</v>
      </c>
      <c r="BK106" s="219">
        <f>ROUND(I106*H106,2)</f>
        <v>0</v>
      </c>
      <c r="BL106" s="17" t="s">
        <v>405</v>
      </c>
      <c r="BM106" s="218" t="s">
        <v>406</v>
      </c>
    </row>
    <row r="107" s="2" customFormat="1" ht="44.25" customHeight="1">
      <c r="A107" s="38"/>
      <c r="B107" s="39"/>
      <c r="C107" s="206" t="s">
        <v>129</v>
      </c>
      <c r="D107" s="206" t="s">
        <v>125</v>
      </c>
      <c r="E107" s="207" t="s">
        <v>407</v>
      </c>
      <c r="F107" s="208" t="s">
        <v>408</v>
      </c>
      <c r="G107" s="209" t="s">
        <v>298</v>
      </c>
      <c r="H107" s="210">
        <v>1</v>
      </c>
      <c r="I107" s="211"/>
      <c r="J107" s="212">
        <f>ROUND(I107*H107,2)</f>
        <v>0</v>
      </c>
      <c r="K107" s="213"/>
      <c r="L107" s="44"/>
      <c r="M107" s="214" t="s">
        <v>28</v>
      </c>
      <c r="N107" s="215" t="s">
        <v>49</v>
      </c>
      <c r="O107" s="85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8" t="s">
        <v>405</v>
      </c>
      <c r="AT107" s="218" t="s">
        <v>125</v>
      </c>
      <c r="AU107" s="218" t="s">
        <v>86</v>
      </c>
      <c r="AY107" s="17" t="s">
        <v>123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7" t="s">
        <v>129</v>
      </c>
      <c r="BK107" s="219">
        <f>ROUND(I107*H107,2)</f>
        <v>0</v>
      </c>
      <c r="BL107" s="17" t="s">
        <v>405</v>
      </c>
      <c r="BM107" s="218" t="s">
        <v>409</v>
      </c>
    </row>
    <row r="108" s="2" customFormat="1" ht="16.5" customHeight="1">
      <c r="A108" s="38"/>
      <c r="B108" s="39"/>
      <c r="C108" s="206" t="s">
        <v>154</v>
      </c>
      <c r="D108" s="206" t="s">
        <v>125</v>
      </c>
      <c r="E108" s="207" t="s">
        <v>410</v>
      </c>
      <c r="F108" s="208" t="s">
        <v>411</v>
      </c>
      <c r="G108" s="209" t="s">
        <v>217</v>
      </c>
      <c r="H108" s="210">
        <v>1</v>
      </c>
      <c r="I108" s="211"/>
      <c r="J108" s="212">
        <f>ROUND(I108*H108,2)</f>
        <v>0</v>
      </c>
      <c r="K108" s="213"/>
      <c r="L108" s="44"/>
      <c r="M108" s="214" t="s">
        <v>28</v>
      </c>
      <c r="N108" s="215" t="s">
        <v>49</v>
      </c>
      <c r="O108" s="85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8" t="s">
        <v>381</v>
      </c>
      <c r="AT108" s="218" t="s">
        <v>125</v>
      </c>
      <c r="AU108" s="218" t="s">
        <v>86</v>
      </c>
      <c r="AY108" s="17" t="s">
        <v>123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7" t="s">
        <v>129</v>
      </c>
      <c r="BK108" s="219">
        <f>ROUND(I108*H108,2)</f>
        <v>0</v>
      </c>
      <c r="BL108" s="17" t="s">
        <v>381</v>
      </c>
      <c r="BM108" s="218" t="s">
        <v>412</v>
      </c>
    </row>
    <row r="109" s="13" customFormat="1">
      <c r="A109" s="13"/>
      <c r="B109" s="220"/>
      <c r="C109" s="221"/>
      <c r="D109" s="222" t="s">
        <v>131</v>
      </c>
      <c r="E109" s="223" t="s">
        <v>28</v>
      </c>
      <c r="F109" s="224" t="s">
        <v>413</v>
      </c>
      <c r="G109" s="221"/>
      <c r="H109" s="223" t="s">
        <v>28</v>
      </c>
      <c r="I109" s="225"/>
      <c r="J109" s="221"/>
      <c r="K109" s="221"/>
      <c r="L109" s="226"/>
      <c r="M109" s="227"/>
      <c r="N109" s="228"/>
      <c r="O109" s="228"/>
      <c r="P109" s="228"/>
      <c r="Q109" s="228"/>
      <c r="R109" s="228"/>
      <c r="S109" s="228"/>
      <c r="T109" s="22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0" t="s">
        <v>131</v>
      </c>
      <c r="AU109" s="230" t="s">
        <v>86</v>
      </c>
      <c r="AV109" s="13" t="s">
        <v>84</v>
      </c>
      <c r="AW109" s="13" t="s">
        <v>37</v>
      </c>
      <c r="AX109" s="13" t="s">
        <v>76</v>
      </c>
      <c r="AY109" s="230" t="s">
        <v>123</v>
      </c>
    </row>
    <row r="110" s="14" customFormat="1">
      <c r="A110" s="14"/>
      <c r="B110" s="231"/>
      <c r="C110" s="232"/>
      <c r="D110" s="222" t="s">
        <v>131</v>
      </c>
      <c r="E110" s="233" t="s">
        <v>28</v>
      </c>
      <c r="F110" s="234" t="s">
        <v>84</v>
      </c>
      <c r="G110" s="232"/>
      <c r="H110" s="235">
        <v>1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1" t="s">
        <v>131</v>
      </c>
      <c r="AU110" s="241" t="s">
        <v>86</v>
      </c>
      <c r="AV110" s="14" t="s">
        <v>86</v>
      </c>
      <c r="AW110" s="14" t="s">
        <v>37</v>
      </c>
      <c r="AX110" s="14" t="s">
        <v>84</v>
      </c>
      <c r="AY110" s="241" t="s">
        <v>123</v>
      </c>
    </row>
    <row r="111" s="12" customFormat="1" ht="22.8" customHeight="1">
      <c r="A111" s="12"/>
      <c r="B111" s="190"/>
      <c r="C111" s="191"/>
      <c r="D111" s="192" t="s">
        <v>75</v>
      </c>
      <c r="E111" s="204" t="s">
        <v>414</v>
      </c>
      <c r="F111" s="204" t="s">
        <v>415</v>
      </c>
      <c r="G111" s="191"/>
      <c r="H111" s="191"/>
      <c r="I111" s="194"/>
      <c r="J111" s="205">
        <f>BK111</f>
        <v>0</v>
      </c>
      <c r="K111" s="191"/>
      <c r="L111" s="196"/>
      <c r="M111" s="197"/>
      <c r="N111" s="198"/>
      <c r="O111" s="198"/>
      <c r="P111" s="199">
        <f>SUM(P112:P115)</f>
        <v>0</v>
      </c>
      <c r="Q111" s="198"/>
      <c r="R111" s="199">
        <f>SUM(R112:R115)</f>
        <v>0</v>
      </c>
      <c r="S111" s="198"/>
      <c r="T111" s="200">
        <f>SUM(T112:T115)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1" t="s">
        <v>129</v>
      </c>
      <c r="AT111" s="202" t="s">
        <v>75</v>
      </c>
      <c r="AU111" s="202" t="s">
        <v>84</v>
      </c>
      <c r="AY111" s="201" t="s">
        <v>123</v>
      </c>
      <c r="BK111" s="203">
        <f>SUM(BK112:BK115)</f>
        <v>0</v>
      </c>
    </row>
    <row r="112" s="2" customFormat="1" ht="21.75" customHeight="1">
      <c r="A112" s="38"/>
      <c r="B112" s="39"/>
      <c r="C112" s="206" t="s">
        <v>161</v>
      </c>
      <c r="D112" s="206" t="s">
        <v>125</v>
      </c>
      <c r="E112" s="207" t="s">
        <v>416</v>
      </c>
      <c r="F112" s="208" t="s">
        <v>417</v>
      </c>
      <c r="G112" s="209" t="s">
        <v>217</v>
      </c>
      <c r="H112" s="210">
        <v>1</v>
      </c>
      <c r="I112" s="211"/>
      <c r="J112" s="212">
        <f>ROUND(I112*H112,2)</f>
        <v>0</v>
      </c>
      <c r="K112" s="213"/>
      <c r="L112" s="44"/>
      <c r="M112" s="214" t="s">
        <v>28</v>
      </c>
      <c r="N112" s="215" t="s">
        <v>49</v>
      </c>
      <c r="O112" s="85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8" t="s">
        <v>405</v>
      </c>
      <c r="AT112" s="218" t="s">
        <v>125</v>
      </c>
      <c r="AU112" s="218" t="s">
        <v>86</v>
      </c>
      <c r="AY112" s="17" t="s">
        <v>123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7" t="s">
        <v>129</v>
      </c>
      <c r="BK112" s="219">
        <f>ROUND(I112*H112,2)</f>
        <v>0</v>
      </c>
      <c r="BL112" s="17" t="s">
        <v>405</v>
      </c>
      <c r="BM112" s="218" t="s">
        <v>418</v>
      </c>
    </row>
    <row r="113" s="13" customFormat="1">
      <c r="A113" s="13"/>
      <c r="B113" s="220"/>
      <c r="C113" s="221"/>
      <c r="D113" s="222" t="s">
        <v>131</v>
      </c>
      <c r="E113" s="223" t="s">
        <v>28</v>
      </c>
      <c r="F113" s="224" t="s">
        <v>419</v>
      </c>
      <c r="G113" s="221"/>
      <c r="H113" s="223" t="s">
        <v>28</v>
      </c>
      <c r="I113" s="225"/>
      <c r="J113" s="221"/>
      <c r="K113" s="221"/>
      <c r="L113" s="226"/>
      <c r="M113" s="227"/>
      <c r="N113" s="228"/>
      <c r="O113" s="228"/>
      <c r="P113" s="228"/>
      <c r="Q113" s="228"/>
      <c r="R113" s="228"/>
      <c r="S113" s="228"/>
      <c r="T113" s="22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0" t="s">
        <v>131</v>
      </c>
      <c r="AU113" s="230" t="s">
        <v>86</v>
      </c>
      <c r="AV113" s="13" t="s">
        <v>84</v>
      </c>
      <c r="AW113" s="13" t="s">
        <v>37</v>
      </c>
      <c r="AX113" s="13" t="s">
        <v>76</v>
      </c>
      <c r="AY113" s="230" t="s">
        <v>123</v>
      </c>
    </row>
    <row r="114" s="14" customFormat="1">
      <c r="A114" s="14"/>
      <c r="B114" s="231"/>
      <c r="C114" s="232"/>
      <c r="D114" s="222" t="s">
        <v>131</v>
      </c>
      <c r="E114" s="233" t="s">
        <v>28</v>
      </c>
      <c r="F114" s="234" t="s">
        <v>84</v>
      </c>
      <c r="G114" s="232"/>
      <c r="H114" s="235">
        <v>1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1" t="s">
        <v>131</v>
      </c>
      <c r="AU114" s="241" t="s">
        <v>86</v>
      </c>
      <c r="AV114" s="14" t="s">
        <v>86</v>
      </c>
      <c r="AW114" s="14" t="s">
        <v>37</v>
      </c>
      <c r="AX114" s="14" t="s">
        <v>84</v>
      </c>
      <c r="AY114" s="241" t="s">
        <v>123</v>
      </c>
    </row>
    <row r="115" s="2" customFormat="1" ht="24.15" customHeight="1">
      <c r="A115" s="38"/>
      <c r="B115" s="39"/>
      <c r="C115" s="206" t="s">
        <v>168</v>
      </c>
      <c r="D115" s="206" t="s">
        <v>125</v>
      </c>
      <c r="E115" s="207" t="s">
        <v>420</v>
      </c>
      <c r="F115" s="208" t="s">
        <v>421</v>
      </c>
      <c r="G115" s="209" t="s">
        <v>217</v>
      </c>
      <c r="H115" s="210">
        <v>1</v>
      </c>
      <c r="I115" s="211"/>
      <c r="J115" s="212">
        <f>ROUND(I115*H115,2)</f>
        <v>0</v>
      </c>
      <c r="K115" s="213"/>
      <c r="L115" s="44"/>
      <c r="M115" s="214" t="s">
        <v>28</v>
      </c>
      <c r="N115" s="215" t="s">
        <v>49</v>
      </c>
      <c r="O115" s="85"/>
      <c r="P115" s="216">
        <f>O115*H115</f>
        <v>0</v>
      </c>
      <c r="Q115" s="216">
        <v>0</v>
      </c>
      <c r="R115" s="216">
        <f>Q115*H115</f>
        <v>0</v>
      </c>
      <c r="S115" s="216">
        <v>0</v>
      </c>
      <c r="T115" s="217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8" t="s">
        <v>405</v>
      </c>
      <c r="AT115" s="218" t="s">
        <v>125</v>
      </c>
      <c r="AU115" s="218" t="s">
        <v>86</v>
      </c>
      <c r="AY115" s="17" t="s">
        <v>123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7" t="s">
        <v>129</v>
      </c>
      <c r="BK115" s="219">
        <f>ROUND(I115*H115,2)</f>
        <v>0</v>
      </c>
      <c r="BL115" s="17" t="s">
        <v>405</v>
      </c>
      <c r="BM115" s="218" t="s">
        <v>422</v>
      </c>
    </row>
    <row r="116" s="12" customFormat="1" ht="22.8" customHeight="1">
      <c r="A116" s="12"/>
      <c r="B116" s="190"/>
      <c r="C116" s="191"/>
      <c r="D116" s="192" t="s">
        <v>75</v>
      </c>
      <c r="E116" s="204" t="s">
        <v>423</v>
      </c>
      <c r="F116" s="204" t="s">
        <v>424</v>
      </c>
      <c r="G116" s="191"/>
      <c r="H116" s="191"/>
      <c r="I116" s="194"/>
      <c r="J116" s="205">
        <f>BK116</f>
        <v>0</v>
      </c>
      <c r="K116" s="191"/>
      <c r="L116" s="196"/>
      <c r="M116" s="197"/>
      <c r="N116" s="198"/>
      <c r="O116" s="198"/>
      <c r="P116" s="199">
        <f>SUM(P117:P163)</f>
        <v>0</v>
      </c>
      <c r="Q116" s="198"/>
      <c r="R116" s="199">
        <f>SUM(R117:R163)</f>
        <v>0</v>
      </c>
      <c r="S116" s="198"/>
      <c r="T116" s="200">
        <f>SUM(T117:T163)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1" t="s">
        <v>129</v>
      </c>
      <c r="AT116" s="202" t="s">
        <v>75</v>
      </c>
      <c r="AU116" s="202" t="s">
        <v>84</v>
      </c>
      <c r="AY116" s="201" t="s">
        <v>123</v>
      </c>
      <c r="BK116" s="203">
        <f>SUM(BK117:BK163)</f>
        <v>0</v>
      </c>
    </row>
    <row r="117" s="2" customFormat="1" ht="24.15" customHeight="1">
      <c r="A117" s="38"/>
      <c r="B117" s="39"/>
      <c r="C117" s="206" t="s">
        <v>175</v>
      </c>
      <c r="D117" s="206" t="s">
        <v>125</v>
      </c>
      <c r="E117" s="207" t="s">
        <v>425</v>
      </c>
      <c r="F117" s="208" t="s">
        <v>426</v>
      </c>
      <c r="G117" s="209" t="s">
        <v>217</v>
      </c>
      <c r="H117" s="210">
        <v>1</v>
      </c>
      <c r="I117" s="211"/>
      <c r="J117" s="212">
        <f>ROUND(I117*H117,2)</f>
        <v>0</v>
      </c>
      <c r="K117" s="213"/>
      <c r="L117" s="44"/>
      <c r="M117" s="214" t="s">
        <v>28</v>
      </c>
      <c r="N117" s="215" t="s">
        <v>49</v>
      </c>
      <c r="O117" s="85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8" t="s">
        <v>405</v>
      </c>
      <c r="AT117" s="218" t="s">
        <v>125</v>
      </c>
      <c r="AU117" s="218" t="s">
        <v>86</v>
      </c>
      <c r="AY117" s="17" t="s">
        <v>123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7" t="s">
        <v>129</v>
      </c>
      <c r="BK117" s="219">
        <f>ROUND(I117*H117,2)</f>
        <v>0</v>
      </c>
      <c r="BL117" s="17" t="s">
        <v>405</v>
      </c>
      <c r="BM117" s="218" t="s">
        <v>427</v>
      </c>
    </row>
    <row r="118" s="13" customFormat="1">
      <c r="A118" s="13"/>
      <c r="B118" s="220"/>
      <c r="C118" s="221"/>
      <c r="D118" s="222" t="s">
        <v>131</v>
      </c>
      <c r="E118" s="223" t="s">
        <v>28</v>
      </c>
      <c r="F118" s="224" t="s">
        <v>428</v>
      </c>
      <c r="G118" s="221"/>
      <c r="H118" s="223" t="s">
        <v>28</v>
      </c>
      <c r="I118" s="225"/>
      <c r="J118" s="221"/>
      <c r="K118" s="221"/>
      <c r="L118" s="226"/>
      <c r="M118" s="227"/>
      <c r="N118" s="228"/>
      <c r="O118" s="228"/>
      <c r="P118" s="228"/>
      <c r="Q118" s="228"/>
      <c r="R118" s="228"/>
      <c r="S118" s="228"/>
      <c r="T118" s="22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0" t="s">
        <v>131</v>
      </c>
      <c r="AU118" s="230" t="s">
        <v>86</v>
      </c>
      <c r="AV118" s="13" t="s">
        <v>84</v>
      </c>
      <c r="AW118" s="13" t="s">
        <v>37</v>
      </c>
      <c r="AX118" s="13" t="s">
        <v>76</v>
      </c>
      <c r="AY118" s="230" t="s">
        <v>123</v>
      </c>
    </row>
    <row r="119" s="13" customFormat="1">
      <c r="A119" s="13"/>
      <c r="B119" s="220"/>
      <c r="C119" s="221"/>
      <c r="D119" s="222" t="s">
        <v>131</v>
      </c>
      <c r="E119" s="223" t="s">
        <v>28</v>
      </c>
      <c r="F119" s="224" t="s">
        <v>429</v>
      </c>
      <c r="G119" s="221"/>
      <c r="H119" s="223" t="s">
        <v>28</v>
      </c>
      <c r="I119" s="225"/>
      <c r="J119" s="221"/>
      <c r="K119" s="221"/>
      <c r="L119" s="226"/>
      <c r="M119" s="227"/>
      <c r="N119" s="228"/>
      <c r="O119" s="228"/>
      <c r="P119" s="228"/>
      <c r="Q119" s="228"/>
      <c r="R119" s="228"/>
      <c r="S119" s="228"/>
      <c r="T119" s="22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0" t="s">
        <v>131</v>
      </c>
      <c r="AU119" s="230" t="s">
        <v>86</v>
      </c>
      <c r="AV119" s="13" t="s">
        <v>84</v>
      </c>
      <c r="AW119" s="13" t="s">
        <v>37</v>
      </c>
      <c r="AX119" s="13" t="s">
        <v>76</v>
      </c>
      <c r="AY119" s="230" t="s">
        <v>123</v>
      </c>
    </row>
    <row r="120" s="14" customFormat="1">
      <c r="A120" s="14"/>
      <c r="B120" s="231"/>
      <c r="C120" s="232"/>
      <c r="D120" s="222" t="s">
        <v>131</v>
      </c>
      <c r="E120" s="233" t="s">
        <v>28</v>
      </c>
      <c r="F120" s="234" t="s">
        <v>84</v>
      </c>
      <c r="G120" s="232"/>
      <c r="H120" s="235">
        <v>1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1" t="s">
        <v>131</v>
      </c>
      <c r="AU120" s="241" t="s">
        <v>86</v>
      </c>
      <c r="AV120" s="14" t="s">
        <v>86</v>
      </c>
      <c r="AW120" s="14" t="s">
        <v>37</v>
      </c>
      <c r="AX120" s="14" t="s">
        <v>84</v>
      </c>
      <c r="AY120" s="241" t="s">
        <v>123</v>
      </c>
    </row>
    <row r="121" s="2" customFormat="1" ht="49.05" customHeight="1">
      <c r="A121" s="38"/>
      <c r="B121" s="39"/>
      <c r="C121" s="206" t="s">
        <v>187</v>
      </c>
      <c r="D121" s="206" t="s">
        <v>125</v>
      </c>
      <c r="E121" s="207" t="s">
        <v>430</v>
      </c>
      <c r="F121" s="208" t="s">
        <v>431</v>
      </c>
      <c r="G121" s="209" t="s">
        <v>217</v>
      </c>
      <c r="H121" s="210">
        <v>1</v>
      </c>
      <c r="I121" s="211"/>
      <c r="J121" s="212">
        <f>ROUND(I121*H121,2)</f>
        <v>0</v>
      </c>
      <c r="K121" s="213"/>
      <c r="L121" s="44"/>
      <c r="M121" s="214" t="s">
        <v>28</v>
      </c>
      <c r="N121" s="215" t="s">
        <v>49</v>
      </c>
      <c r="O121" s="85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8" t="s">
        <v>405</v>
      </c>
      <c r="AT121" s="218" t="s">
        <v>125</v>
      </c>
      <c r="AU121" s="218" t="s">
        <v>86</v>
      </c>
      <c r="AY121" s="17" t="s">
        <v>123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7" t="s">
        <v>129</v>
      </c>
      <c r="BK121" s="219">
        <f>ROUND(I121*H121,2)</f>
        <v>0</v>
      </c>
      <c r="BL121" s="17" t="s">
        <v>405</v>
      </c>
      <c r="BM121" s="218" t="s">
        <v>432</v>
      </c>
    </row>
    <row r="122" s="13" customFormat="1">
      <c r="A122" s="13"/>
      <c r="B122" s="220"/>
      <c r="C122" s="221"/>
      <c r="D122" s="222" t="s">
        <v>131</v>
      </c>
      <c r="E122" s="223" t="s">
        <v>28</v>
      </c>
      <c r="F122" s="224" t="s">
        <v>433</v>
      </c>
      <c r="G122" s="221"/>
      <c r="H122" s="223" t="s">
        <v>28</v>
      </c>
      <c r="I122" s="225"/>
      <c r="J122" s="221"/>
      <c r="K122" s="221"/>
      <c r="L122" s="226"/>
      <c r="M122" s="227"/>
      <c r="N122" s="228"/>
      <c r="O122" s="228"/>
      <c r="P122" s="228"/>
      <c r="Q122" s="228"/>
      <c r="R122" s="228"/>
      <c r="S122" s="228"/>
      <c r="T122" s="22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0" t="s">
        <v>131</v>
      </c>
      <c r="AU122" s="230" t="s">
        <v>86</v>
      </c>
      <c r="AV122" s="13" t="s">
        <v>84</v>
      </c>
      <c r="AW122" s="13" t="s">
        <v>37</v>
      </c>
      <c r="AX122" s="13" t="s">
        <v>76</v>
      </c>
      <c r="AY122" s="230" t="s">
        <v>123</v>
      </c>
    </row>
    <row r="123" s="14" customFormat="1">
      <c r="A123" s="14"/>
      <c r="B123" s="231"/>
      <c r="C123" s="232"/>
      <c r="D123" s="222" t="s">
        <v>131</v>
      </c>
      <c r="E123" s="233" t="s">
        <v>28</v>
      </c>
      <c r="F123" s="234" t="s">
        <v>84</v>
      </c>
      <c r="G123" s="232"/>
      <c r="H123" s="235">
        <v>1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1" t="s">
        <v>131</v>
      </c>
      <c r="AU123" s="241" t="s">
        <v>86</v>
      </c>
      <c r="AV123" s="14" t="s">
        <v>86</v>
      </c>
      <c r="AW123" s="14" t="s">
        <v>37</v>
      </c>
      <c r="AX123" s="14" t="s">
        <v>84</v>
      </c>
      <c r="AY123" s="241" t="s">
        <v>123</v>
      </c>
    </row>
    <row r="124" s="2" customFormat="1" ht="49.05" customHeight="1">
      <c r="A124" s="38"/>
      <c r="B124" s="39"/>
      <c r="C124" s="206" t="s">
        <v>197</v>
      </c>
      <c r="D124" s="206" t="s">
        <v>125</v>
      </c>
      <c r="E124" s="207" t="s">
        <v>434</v>
      </c>
      <c r="F124" s="208" t="s">
        <v>435</v>
      </c>
      <c r="G124" s="209" t="s">
        <v>217</v>
      </c>
      <c r="H124" s="210">
        <v>1</v>
      </c>
      <c r="I124" s="211"/>
      <c r="J124" s="212">
        <f>ROUND(I124*H124,2)</f>
        <v>0</v>
      </c>
      <c r="K124" s="213"/>
      <c r="L124" s="44"/>
      <c r="M124" s="214" t="s">
        <v>28</v>
      </c>
      <c r="N124" s="215" t="s">
        <v>49</v>
      </c>
      <c r="O124" s="85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8" t="s">
        <v>405</v>
      </c>
      <c r="AT124" s="218" t="s">
        <v>125</v>
      </c>
      <c r="AU124" s="218" t="s">
        <v>86</v>
      </c>
      <c r="AY124" s="17" t="s">
        <v>123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7" t="s">
        <v>129</v>
      </c>
      <c r="BK124" s="219">
        <f>ROUND(I124*H124,2)</f>
        <v>0</v>
      </c>
      <c r="BL124" s="17" t="s">
        <v>405</v>
      </c>
      <c r="BM124" s="218" t="s">
        <v>436</v>
      </c>
    </row>
    <row r="125" s="13" customFormat="1">
      <c r="A125" s="13"/>
      <c r="B125" s="220"/>
      <c r="C125" s="221"/>
      <c r="D125" s="222" t="s">
        <v>131</v>
      </c>
      <c r="E125" s="223" t="s">
        <v>28</v>
      </c>
      <c r="F125" s="224" t="s">
        <v>433</v>
      </c>
      <c r="G125" s="221"/>
      <c r="H125" s="223" t="s">
        <v>28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0" t="s">
        <v>131</v>
      </c>
      <c r="AU125" s="230" t="s">
        <v>86</v>
      </c>
      <c r="AV125" s="13" t="s">
        <v>84</v>
      </c>
      <c r="AW125" s="13" t="s">
        <v>37</v>
      </c>
      <c r="AX125" s="13" t="s">
        <v>76</v>
      </c>
      <c r="AY125" s="230" t="s">
        <v>123</v>
      </c>
    </row>
    <row r="126" s="14" customFormat="1">
      <c r="A126" s="14"/>
      <c r="B126" s="231"/>
      <c r="C126" s="232"/>
      <c r="D126" s="222" t="s">
        <v>131</v>
      </c>
      <c r="E126" s="233" t="s">
        <v>28</v>
      </c>
      <c r="F126" s="234" t="s">
        <v>84</v>
      </c>
      <c r="G126" s="232"/>
      <c r="H126" s="235">
        <v>1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1" t="s">
        <v>131</v>
      </c>
      <c r="AU126" s="241" t="s">
        <v>86</v>
      </c>
      <c r="AV126" s="14" t="s">
        <v>86</v>
      </c>
      <c r="AW126" s="14" t="s">
        <v>37</v>
      </c>
      <c r="AX126" s="14" t="s">
        <v>84</v>
      </c>
      <c r="AY126" s="241" t="s">
        <v>123</v>
      </c>
    </row>
    <row r="127" s="2" customFormat="1" ht="24.15" customHeight="1">
      <c r="A127" s="38"/>
      <c r="B127" s="39"/>
      <c r="C127" s="206" t="s">
        <v>204</v>
      </c>
      <c r="D127" s="206" t="s">
        <v>125</v>
      </c>
      <c r="E127" s="207" t="s">
        <v>437</v>
      </c>
      <c r="F127" s="208" t="s">
        <v>438</v>
      </c>
      <c r="G127" s="209" t="s">
        <v>217</v>
      </c>
      <c r="H127" s="210">
        <v>1</v>
      </c>
      <c r="I127" s="211"/>
      <c r="J127" s="212">
        <f>ROUND(I127*H127,2)</f>
        <v>0</v>
      </c>
      <c r="K127" s="213"/>
      <c r="L127" s="44"/>
      <c r="M127" s="214" t="s">
        <v>28</v>
      </c>
      <c r="N127" s="215" t="s">
        <v>49</v>
      </c>
      <c r="O127" s="85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8" t="s">
        <v>405</v>
      </c>
      <c r="AT127" s="218" t="s">
        <v>125</v>
      </c>
      <c r="AU127" s="218" t="s">
        <v>86</v>
      </c>
      <c r="AY127" s="17" t="s">
        <v>123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7" t="s">
        <v>129</v>
      </c>
      <c r="BK127" s="219">
        <f>ROUND(I127*H127,2)</f>
        <v>0</v>
      </c>
      <c r="BL127" s="17" t="s">
        <v>405</v>
      </c>
      <c r="BM127" s="218" t="s">
        <v>439</v>
      </c>
    </row>
    <row r="128" s="13" customFormat="1">
      <c r="A128" s="13"/>
      <c r="B128" s="220"/>
      <c r="C128" s="221"/>
      <c r="D128" s="222" t="s">
        <v>131</v>
      </c>
      <c r="E128" s="223" t="s">
        <v>28</v>
      </c>
      <c r="F128" s="224" t="s">
        <v>433</v>
      </c>
      <c r="G128" s="221"/>
      <c r="H128" s="223" t="s">
        <v>28</v>
      </c>
      <c r="I128" s="225"/>
      <c r="J128" s="221"/>
      <c r="K128" s="221"/>
      <c r="L128" s="226"/>
      <c r="M128" s="227"/>
      <c r="N128" s="228"/>
      <c r="O128" s="228"/>
      <c r="P128" s="228"/>
      <c r="Q128" s="228"/>
      <c r="R128" s="228"/>
      <c r="S128" s="228"/>
      <c r="T128" s="22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0" t="s">
        <v>131</v>
      </c>
      <c r="AU128" s="230" t="s">
        <v>86</v>
      </c>
      <c r="AV128" s="13" t="s">
        <v>84</v>
      </c>
      <c r="AW128" s="13" t="s">
        <v>37</v>
      </c>
      <c r="AX128" s="13" t="s">
        <v>76</v>
      </c>
      <c r="AY128" s="230" t="s">
        <v>123</v>
      </c>
    </row>
    <row r="129" s="14" customFormat="1">
      <c r="A129" s="14"/>
      <c r="B129" s="231"/>
      <c r="C129" s="232"/>
      <c r="D129" s="222" t="s">
        <v>131</v>
      </c>
      <c r="E129" s="233" t="s">
        <v>28</v>
      </c>
      <c r="F129" s="234" t="s">
        <v>84</v>
      </c>
      <c r="G129" s="232"/>
      <c r="H129" s="235">
        <v>1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1" t="s">
        <v>131</v>
      </c>
      <c r="AU129" s="241" t="s">
        <v>86</v>
      </c>
      <c r="AV129" s="14" t="s">
        <v>86</v>
      </c>
      <c r="AW129" s="14" t="s">
        <v>37</v>
      </c>
      <c r="AX129" s="14" t="s">
        <v>84</v>
      </c>
      <c r="AY129" s="241" t="s">
        <v>123</v>
      </c>
    </row>
    <row r="130" s="2" customFormat="1" ht="37.8" customHeight="1">
      <c r="A130" s="38"/>
      <c r="B130" s="39"/>
      <c r="C130" s="206" t="s">
        <v>8</v>
      </c>
      <c r="D130" s="206" t="s">
        <v>125</v>
      </c>
      <c r="E130" s="207" t="s">
        <v>440</v>
      </c>
      <c r="F130" s="208" t="s">
        <v>441</v>
      </c>
      <c r="G130" s="209" t="s">
        <v>217</v>
      </c>
      <c r="H130" s="210">
        <v>1</v>
      </c>
      <c r="I130" s="211"/>
      <c r="J130" s="212">
        <f>ROUND(I130*H130,2)</f>
        <v>0</v>
      </c>
      <c r="K130" s="213"/>
      <c r="L130" s="44"/>
      <c r="M130" s="214" t="s">
        <v>28</v>
      </c>
      <c r="N130" s="215" t="s">
        <v>49</v>
      </c>
      <c r="O130" s="85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8" t="s">
        <v>405</v>
      </c>
      <c r="AT130" s="218" t="s">
        <v>125</v>
      </c>
      <c r="AU130" s="218" t="s">
        <v>86</v>
      </c>
      <c r="AY130" s="17" t="s">
        <v>123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7" t="s">
        <v>129</v>
      </c>
      <c r="BK130" s="219">
        <f>ROUND(I130*H130,2)</f>
        <v>0</v>
      </c>
      <c r="BL130" s="17" t="s">
        <v>405</v>
      </c>
      <c r="BM130" s="218" t="s">
        <v>442</v>
      </c>
    </row>
    <row r="131" s="2" customFormat="1" ht="21.75" customHeight="1">
      <c r="A131" s="38"/>
      <c r="B131" s="39"/>
      <c r="C131" s="206" t="s">
        <v>225</v>
      </c>
      <c r="D131" s="206" t="s">
        <v>125</v>
      </c>
      <c r="E131" s="207" t="s">
        <v>443</v>
      </c>
      <c r="F131" s="208" t="s">
        <v>444</v>
      </c>
      <c r="G131" s="209" t="s">
        <v>217</v>
      </c>
      <c r="H131" s="210">
        <v>1</v>
      </c>
      <c r="I131" s="211"/>
      <c r="J131" s="212">
        <f>ROUND(I131*H131,2)</f>
        <v>0</v>
      </c>
      <c r="K131" s="213"/>
      <c r="L131" s="44"/>
      <c r="M131" s="214" t="s">
        <v>28</v>
      </c>
      <c r="N131" s="215" t="s">
        <v>49</v>
      </c>
      <c r="O131" s="85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8" t="s">
        <v>405</v>
      </c>
      <c r="AT131" s="218" t="s">
        <v>125</v>
      </c>
      <c r="AU131" s="218" t="s">
        <v>86</v>
      </c>
      <c r="AY131" s="17" t="s">
        <v>123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7" t="s">
        <v>129</v>
      </c>
      <c r="BK131" s="219">
        <f>ROUND(I131*H131,2)</f>
        <v>0</v>
      </c>
      <c r="BL131" s="17" t="s">
        <v>405</v>
      </c>
      <c r="BM131" s="218" t="s">
        <v>445</v>
      </c>
    </row>
    <row r="132" s="13" customFormat="1">
      <c r="A132" s="13"/>
      <c r="B132" s="220"/>
      <c r="C132" s="221"/>
      <c r="D132" s="222" t="s">
        <v>131</v>
      </c>
      <c r="E132" s="223" t="s">
        <v>28</v>
      </c>
      <c r="F132" s="224" t="s">
        <v>446</v>
      </c>
      <c r="G132" s="221"/>
      <c r="H132" s="223" t="s">
        <v>28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0" t="s">
        <v>131</v>
      </c>
      <c r="AU132" s="230" t="s">
        <v>86</v>
      </c>
      <c r="AV132" s="13" t="s">
        <v>84</v>
      </c>
      <c r="AW132" s="13" t="s">
        <v>37</v>
      </c>
      <c r="AX132" s="13" t="s">
        <v>76</v>
      </c>
      <c r="AY132" s="230" t="s">
        <v>123</v>
      </c>
    </row>
    <row r="133" s="14" customFormat="1">
      <c r="A133" s="14"/>
      <c r="B133" s="231"/>
      <c r="C133" s="232"/>
      <c r="D133" s="222" t="s">
        <v>131</v>
      </c>
      <c r="E133" s="233" t="s">
        <v>28</v>
      </c>
      <c r="F133" s="234" t="s">
        <v>84</v>
      </c>
      <c r="G133" s="232"/>
      <c r="H133" s="235">
        <v>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1" t="s">
        <v>131</v>
      </c>
      <c r="AU133" s="241" t="s">
        <v>86</v>
      </c>
      <c r="AV133" s="14" t="s">
        <v>86</v>
      </c>
      <c r="AW133" s="14" t="s">
        <v>37</v>
      </c>
      <c r="AX133" s="14" t="s">
        <v>84</v>
      </c>
      <c r="AY133" s="241" t="s">
        <v>123</v>
      </c>
    </row>
    <row r="134" s="2" customFormat="1" ht="24.15" customHeight="1">
      <c r="A134" s="38"/>
      <c r="B134" s="39"/>
      <c r="C134" s="206" t="s">
        <v>231</v>
      </c>
      <c r="D134" s="206" t="s">
        <v>125</v>
      </c>
      <c r="E134" s="207" t="s">
        <v>447</v>
      </c>
      <c r="F134" s="208" t="s">
        <v>448</v>
      </c>
      <c r="G134" s="209" t="s">
        <v>217</v>
      </c>
      <c r="H134" s="210">
        <v>1</v>
      </c>
      <c r="I134" s="211"/>
      <c r="J134" s="212">
        <f>ROUND(I134*H134,2)</f>
        <v>0</v>
      </c>
      <c r="K134" s="213"/>
      <c r="L134" s="44"/>
      <c r="M134" s="214" t="s">
        <v>28</v>
      </c>
      <c r="N134" s="215" t="s">
        <v>49</v>
      </c>
      <c r="O134" s="85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8" t="s">
        <v>405</v>
      </c>
      <c r="AT134" s="218" t="s">
        <v>125</v>
      </c>
      <c r="AU134" s="218" t="s">
        <v>86</v>
      </c>
      <c r="AY134" s="17" t="s">
        <v>123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7" t="s">
        <v>129</v>
      </c>
      <c r="BK134" s="219">
        <f>ROUND(I134*H134,2)</f>
        <v>0</v>
      </c>
      <c r="BL134" s="17" t="s">
        <v>405</v>
      </c>
      <c r="BM134" s="218" t="s">
        <v>449</v>
      </c>
    </row>
    <row r="135" s="13" customFormat="1">
      <c r="A135" s="13"/>
      <c r="B135" s="220"/>
      <c r="C135" s="221"/>
      <c r="D135" s="222" t="s">
        <v>131</v>
      </c>
      <c r="E135" s="223" t="s">
        <v>28</v>
      </c>
      <c r="F135" s="224" t="s">
        <v>433</v>
      </c>
      <c r="G135" s="221"/>
      <c r="H135" s="223" t="s">
        <v>28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0" t="s">
        <v>131</v>
      </c>
      <c r="AU135" s="230" t="s">
        <v>86</v>
      </c>
      <c r="AV135" s="13" t="s">
        <v>84</v>
      </c>
      <c r="AW135" s="13" t="s">
        <v>37</v>
      </c>
      <c r="AX135" s="13" t="s">
        <v>76</v>
      </c>
      <c r="AY135" s="230" t="s">
        <v>123</v>
      </c>
    </row>
    <row r="136" s="13" customFormat="1">
      <c r="A136" s="13"/>
      <c r="B136" s="220"/>
      <c r="C136" s="221"/>
      <c r="D136" s="222" t="s">
        <v>131</v>
      </c>
      <c r="E136" s="223" t="s">
        <v>28</v>
      </c>
      <c r="F136" s="224" t="s">
        <v>450</v>
      </c>
      <c r="G136" s="221"/>
      <c r="H136" s="223" t="s">
        <v>28</v>
      </c>
      <c r="I136" s="225"/>
      <c r="J136" s="221"/>
      <c r="K136" s="221"/>
      <c r="L136" s="226"/>
      <c r="M136" s="227"/>
      <c r="N136" s="228"/>
      <c r="O136" s="228"/>
      <c r="P136" s="228"/>
      <c r="Q136" s="228"/>
      <c r="R136" s="228"/>
      <c r="S136" s="228"/>
      <c r="T136" s="22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0" t="s">
        <v>131</v>
      </c>
      <c r="AU136" s="230" t="s">
        <v>86</v>
      </c>
      <c r="AV136" s="13" t="s">
        <v>84</v>
      </c>
      <c r="AW136" s="13" t="s">
        <v>37</v>
      </c>
      <c r="AX136" s="13" t="s">
        <v>76</v>
      </c>
      <c r="AY136" s="230" t="s">
        <v>123</v>
      </c>
    </row>
    <row r="137" s="13" customFormat="1">
      <c r="A137" s="13"/>
      <c r="B137" s="220"/>
      <c r="C137" s="221"/>
      <c r="D137" s="222" t="s">
        <v>131</v>
      </c>
      <c r="E137" s="223" t="s">
        <v>28</v>
      </c>
      <c r="F137" s="224" t="s">
        <v>451</v>
      </c>
      <c r="G137" s="221"/>
      <c r="H137" s="223" t="s">
        <v>28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0" t="s">
        <v>131</v>
      </c>
      <c r="AU137" s="230" t="s">
        <v>86</v>
      </c>
      <c r="AV137" s="13" t="s">
        <v>84</v>
      </c>
      <c r="AW137" s="13" t="s">
        <v>37</v>
      </c>
      <c r="AX137" s="13" t="s">
        <v>76</v>
      </c>
      <c r="AY137" s="230" t="s">
        <v>123</v>
      </c>
    </row>
    <row r="138" s="13" customFormat="1">
      <c r="A138" s="13"/>
      <c r="B138" s="220"/>
      <c r="C138" s="221"/>
      <c r="D138" s="222" t="s">
        <v>131</v>
      </c>
      <c r="E138" s="223" t="s">
        <v>28</v>
      </c>
      <c r="F138" s="224" t="s">
        <v>452</v>
      </c>
      <c r="G138" s="221"/>
      <c r="H138" s="223" t="s">
        <v>28</v>
      </c>
      <c r="I138" s="225"/>
      <c r="J138" s="221"/>
      <c r="K138" s="221"/>
      <c r="L138" s="226"/>
      <c r="M138" s="227"/>
      <c r="N138" s="228"/>
      <c r="O138" s="228"/>
      <c r="P138" s="228"/>
      <c r="Q138" s="228"/>
      <c r="R138" s="228"/>
      <c r="S138" s="228"/>
      <c r="T138" s="22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0" t="s">
        <v>131</v>
      </c>
      <c r="AU138" s="230" t="s">
        <v>86</v>
      </c>
      <c r="AV138" s="13" t="s">
        <v>84</v>
      </c>
      <c r="AW138" s="13" t="s">
        <v>37</v>
      </c>
      <c r="AX138" s="13" t="s">
        <v>76</v>
      </c>
      <c r="AY138" s="230" t="s">
        <v>123</v>
      </c>
    </row>
    <row r="139" s="13" customFormat="1">
      <c r="A139" s="13"/>
      <c r="B139" s="220"/>
      <c r="C139" s="221"/>
      <c r="D139" s="222" t="s">
        <v>131</v>
      </c>
      <c r="E139" s="223" t="s">
        <v>28</v>
      </c>
      <c r="F139" s="224" t="s">
        <v>453</v>
      </c>
      <c r="G139" s="221"/>
      <c r="H139" s="223" t="s">
        <v>28</v>
      </c>
      <c r="I139" s="225"/>
      <c r="J139" s="221"/>
      <c r="K139" s="221"/>
      <c r="L139" s="226"/>
      <c r="M139" s="227"/>
      <c r="N139" s="228"/>
      <c r="O139" s="228"/>
      <c r="P139" s="228"/>
      <c r="Q139" s="228"/>
      <c r="R139" s="228"/>
      <c r="S139" s="228"/>
      <c r="T139" s="22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0" t="s">
        <v>131</v>
      </c>
      <c r="AU139" s="230" t="s">
        <v>86</v>
      </c>
      <c r="AV139" s="13" t="s">
        <v>84</v>
      </c>
      <c r="AW139" s="13" t="s">
        <v>37</v>
      </c>
      <c r="AX139" s="13" t="s">
        <v>76</v>
      </c>
      <c r="AY139" s="230" t="s">
        <v>123</v>
      </c>
    </row>
    <row r="140" s="13" customFormat="1">
      <c r="A140" s="13"/>
      <c r="B140" s="220"/>
      <c r="C140" s="221"/>
      <c r="D140" s="222" t="s">
        <v>131</v>
      </c>
      <c r="E140" s="223" t="s">
        <v>28</v>
      </c>
      <c r="F140" s="224" t="s">
        <v>454</v>
      </c>
      <c r="G140" s="221"/>
      <c r="H140" s="223" t="s">
        <v>28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0" t="s">
        <v>131</v>
      </c>
      <c r="AU140" s="230" t="s">
        <v>86</v>
      </c>
      <c r="AV140" s="13" t="s">
        <v>84</v>
      </c>
      <c r="AW140" s="13" t="s">
        <v>37</v>
      </c>
      <c r="AX140" s="13" t="s">
        <v>76</v>
      </c>
      <c r="AY140" s="230" t="s">
        <v>123</v>
      </c>
    </row>
    <row r="141" s="13" customFormat="1">
      <c r="A141" s="13"/>
      <c r="B141" s="220"/>
      <c r="C141" s="221"/>
      <c r="D141" s="222" t="s">
        <v>131</v>
      </c>
      <c r="E141" s="223" t="s">
        <v>28</v>
      </c>
      <c r="F141" s="224" t="s">
        <v>455</v>
      </c>
      <c r="G141" s="221"/>
      <c r="H141" s="223" t="s">
        <v>28</v>
      </c>
      <c r="I141" s="225"/>
      <c r="J141" s="221"/>
      <c r="K141" s="221"/>
      <c r="L141" s="226"/>
      <c r="M141" s="227"/>
      <c r="N141" s="228"/>
      <c r="O141" s="228"/>
      <c r="P141" s="228"/>
      <c r="Q141" s="228"/>
      <c r="R141" s="228"/>
      <c r="S141" s="228"/>
      <c r="T141" s="22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0" t="s">
        <v>131</v>
      </c>
      <c r="AU141" s="230" t="s">
        <v>86</v>
      </c>
      <c r="AV141" s="13" t="s">
        <v>84</v>
      </c>
      <c r="AW141" s="13" t="s">
        <v>37</v>
      </c>
      <c r="AX141" s="13" t="s">
        <v>76</v>
      </c>
      <c r="AY141" s="230" t="s">
        <v>123</v>
      </c>
    </row>
    <row r="142" s="13" customFormat="1">
      <c r="A142" s="13"/>
      <c r="B142" s="220"/>
      <c r="C142" s="221"/>
      <c r="D142" s="222" t="s">
        <v>131</v>
      </c>
      <c r="E142" s="223" t="s">
        <v>28</v>
      </c>
      <c r="F142" s="224" t="s">
        <v>456</v>
      </c>
      <c r="G142" s="221"/>
      <c r="H142" s="223" t="s">
        <v>28</v>
      </c>
      <c r="I142" s="225"/>
      <c r="J142" s="221"/>
      <c r="K142" s="221"/>
      <c r="L142" s="226"/>
      <c r="M142" s="227"/>
      <c r="N142" s="228"/>
      <c r="O142" s="228"/>
      <c r="P142" s="228"/>
      <c r="Q142" s="228"/>
      <c r="R142" s="228"/>
      <c r="S142" s="228"/>
      <c r="T142" s="22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0" t="s">
        <v>131</v>
      </c>
      <c r="AU142" s="230" t="s">
        <v>86</v>
      </c>
      <c r="AV142" s="13" t="s">
        <v>84</v>
      </c>
      <c r="AW142" s="13" t="s">
        <v>37</v>
      </c>
      <c r="AX142" s="13" t="s">
        <v>76</v>
      </c>
      <c r="AY142" s="230" t="s">
        <v>123</v>
      </c>
    </row>
    <row r="143" s="13" customFormat="1">
      <c r="A143" s="13"/>
      <c r="B143" s="220"/>
      <c r="C143" s="221"/>
      <c r="D143" s="222" t="s">
        <v>131</v>
      </c>
      <c r="E143" s="223" t="s">
        <v>28</v>
      </c>
      <c r="F143" s="224" t="s">
        <v>457</v>
      </c>
      <c r="G143" s="221"/>
      <c r="H143" s="223" t="s">
        <v>28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0" t="s">
        <v>131</v>
      </c>
      <c r="AU143" s="230" t="s">
        <v>86</v>
      </c>
      <c r="AV143" s="13" t="s">
        <v>84</v>
      </c>
      <c r="AW143" s="13" t="s">
        <v>37</v>
      </c>
      <c r="AX143" s="13" t="s">
        <v>76</v>
      </c>
      <c r="AY143" s="230" t="s">
        <v>123</v>
      </c>
    </row>
    <row r="144" s="14" customFormat="1">
      <c r="A144" s="14"/>
      <c r="B144" s="231"/>
      <c r="C144" s="232"/>
      <c r="D144" s="222" t="s">
        <v>131</v>
      </c>
      <c r="E144" s="233" t="s">
        <v>28</v>
      </c>
      <c r="F144" s="234" t="s">
        <v>84</v>
      </c>
      <c r="G144" s="232"/>
      <c r="H144" s="235">
        <v>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1" t="s">
        <v>131</v>
      </c>
      <c r="AU144" s="241" t="s">
        <v>86</v>
      </c>
      <c r="AV144" s="14" t="s">
        <v>86</v>
      </c>
      <c r="AW144" s="14" t="s">
        <v>37</v>
      </c>
      <c r="AX144" s="14" t="s">
        <v>84</v>
      </c>
      <c r="AY144" s="241" t="s">
        <v>123</v>
      </c>
    </row>
    <row r="145" s="2" customFormat="1" ht="16.5" customHeight="1">
      <c r="A145" s="38"/>
      <c r="B145" s="39"/>
      <c r="C145" s="206" t="s">
        <v>240</v>
      </c>
      <c r="D145" s="206" t="s">
        <v>125</v>
      </c>
      <c r="E145" s="207" t="s">
        <v>458</v>
      </c>
      <c r="F145" s="208" t="s">
        <v>459</v>
      </c>
      <c r="G145" s="209" t="s">
        <v>217</v>
      </c>
      <c r="H145" s="210">
        <v>1</v>
      </c>
      <c r="I145" s="211"/>
      <c r="J145" s="212">
        <f>ROUND(I145*H145,2)</f>
        <v>0</v>
      </c>
      <c r="K145" s="213"/>
      <c r="L145" s="44"/>
      <c r="M145" s="214" t="s">
        <v>28</v>
      </c>
      <c r="N145" s="215" t="s">
        <v>49</v>
      </c>
      <c r="O145" s="85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8" t="s">
        <v>405</v>
      </c>
      <c r="AT145" s="218" t="s">
        <v>125</v>
      </c>
      <c r="AU145" s="218" t="s">
        <v>86</v>
      </c>
      <c r="AY145" s="17" t="s">
        <v>123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7" t="s">
        <v>129</v>
      </c>
      <c r="BK145" s="219">
        <f>ROUND(I145*H145,2)</f>
        <v>0</v>
      </c>
      <c r="BL145" s="17" t="s">
        <v>405</v>
      </c>
      <c r="BM145" s="218" t="s">
        <v>460</v>
      </c>
    </row>
    <row r="146" s="13" customFormat="1">
      <c r="A146" s="13"/>
      <c r="B146" s="220"/>
      <c r="C146" s="221"/>
      <c r="D146" s="222" t="s">
        <v>131</v>
      </c>
      <c r="E146" s="223" t="s">
        <v>28</v>
      </c>
      <c r="F146" s="224" t="s">
        <v>461</v>
      </c>
      <c r="G146" s="221"/>
      <c r="H146" s="223" t="s">
        <v>28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0" t="s">
        <v>131</v>
      </c>
      <c r="AU146" s="230" t="s">
        <v>86</v>
      </c>
      <c r="AV146" s="13" t="s">
        <v>84</v>
      </c>
      <c r="AW146" s="13" t="s">
        <v>37</v>
      </c>
      <c r="AX146" s="13" t="s">
        <v>76</v>
      </c>
      <c r="AY146" s="230" t="s">
        <v>123</v>
      </c>
    </row>
    <row r="147" s="13" customFormat="1">
      <c r="A147" s="13"/>
      <c r="B147" s="220"/>
      <c r="C147" s="221"/>
      <c r="D147" s="222" t="s">
        <v>131</v>
      </c>
      <c r="E147" s="223" t="s">
        <v>28</v>
      </c>
      <c r="F147" s="224" t="s">
        <v>462</v>
      </c>
      <c r="G147" s="221"/>
      <c r="H147" s="223" t="s">
        <v>28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0" t="s">
        <v>131</v>
      </c>
      <c r="AU147" s="230" t="s">
        <v>86</v>
      </c>
      <c r="AV147" s="13" t="s">
        <v>84</v>
      </c>
      <c r="AW147" s="13" t="s">
        <v>37</v>
      </c>
      <c r="AX147" s="13" t="s">
        <v>76</v>
      </c>
      <c r="AY147" s="230" t="s">
        <v>123</v>
      </c>
    </row>
    <row r="148" s="13" customFormat="1">
      <c r="A148" s="13"/>
      <c r="B148" s="220"/>
      <c r="C148" s="221"/>
      <c r="D148" s="222" t="s">
        <v>131</v>
      </c>
      <c r="E148" s="223" t="s">
        <v>28</v>
      </c>
      <c r="F148" s="224" t="s">
        <v>463</v>
      </c>
      <c r="G148" s="221"/>
      <c r="H148" s="223" t="s">
        <v>28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0" t="s">
        <v>131</v>
      </c>
      <c r="AU148" s="230" t="s">
        <v>86</v>
      </c>
      <c r="AV148" s="13" t="s">
        <v>84</v>
      </c>
      <c r="AW148" s="13" t="s">
        <v>37</v>
      </c>
      <c r="AX148" s="13" t="s">
        <v>76</v>
      </c>
      <c r="AY148" s="230" t="s">
        <v>123</v>
      </c>
    </row>
    <row r="149" s="14" customFormat="1">
      <c r="A149" s="14"/>
      <c r="B149" s="231"/>
      <c r="C149" s="232"/>
      <c r="D149" s="222" t="s">
        <v>131</v>
      </c>
      <c r="E149" s="233" t="s">
        <v>28</v>
      </c>
      <c r="F149" s="234" t="s">
        <v>84</v>
      </c>
      <c r="G149" s="232"/>
      <c r="H149" s="235">
        <v>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1" t="s">
        <v>131</v>
      </c>
      <c r="AU149" s="241" t="s">
        <v>86</v>
      </c>
      <c r="AV149" s="14" t="s">
        <v>86</v>
      </c>
      <c r="AW149" s="14" t="s">
        <v>37</v>
      </c>
      <c r="AX149" s="14" t="s">
        <v>84</v>
      </c>
      <c r="AY149" s="241" t="s">
        <v>123</v>
      </c>
    </row>
    <row r="150" s="2" customFormat="1" ht="24.15" customHeight="1">
      <c r="A150" s="38"/>
      <c r="B150" s="39"/>
      <c r="C150" s="206" t="s">
        <v>246</v>
      </c>
      <c r="D150" s="206" t="s">
        <v>125</v>
      </c>
      <c r="E150" s="207" t="s">
        <v>464</v>
      </c>
      <c r="F150" s="208" t="s">
        <v>465</v>
      </c>
      <c r="G150" s="209" t="s">
        <v>217</v>
      </c>
      <c r="H150" s="210">
        <v>1</v>
      </c>
      <c r="I150" s="211"/>
      <c r="J150" s="212">
        <f>ROUND(I150*H150,2)</f>
        <v>0</v>
      </c>
      <c r="K150" s="213"/>
      <c r="L150" s="44"/>
      <c r="M150" s="214" t="s">
        <v>28</v>
      </c>
      <c r="N150" s="215" t="s">
        <v>49</v>
      </c>
      <c r="O150" s="85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8" t="s">
        <v>405</v>
      </c>
      <c r="AT150" s="218" t="s">
        <v>125</v>
      </c>
      <c r="AU150" s="218" t="s">
        <v>86</v>
      </c>
      <c r="AY150" s="17" t="s">
        <v>123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7" t="s">
        <v>129</v>
      </c>
      <c r="BK150" s="219">
        <f>ROUND(I150*H150,2)</f>
        <v>0</v>
      </c>
      <c r="BL150" s="17" t="s">
        <v>405</v>
      </c>
      <c r="BM150" s="218" t="s">
        <v>466</v>
      </c>
    </row>
    <row r="151" s="2" customFormat="1">
      <c r="A151" s="38"/>
      <c r="B151" s="39"/>
      <c r="C151" s="40"/>
      <c r="D151" s="222" t="s">
        <v>268</v>
      </c>
      <c r="E151" s="40"/>
      <c r="F151" s="273" t="s">
        <v>467</v>
      </c>
      <c r="G151" s="40"/>
      <c r="H151" s="40"/>
      <c r="I151" s="244"/>
      <c r="J151" s="40"/>
      <c r="K151" s="40"/>
      <c r="L151" s="44"/>
      <c r="M151" s="245"/>
      <c r="N151" s="246"/>
      <c r="O151" s="85"/>
      <c r="P151" s="85"/>
      <c r="Q151" s="85"/>
      <c r="R151" s="85"/>
      <c r="S151" s="85"/>
      <c r="T151" s="86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268</v>
      </c>
      <c r="AU151" s="17" t="s">
        <v>86</v>
      </c>
    </row>
    <row r="152" s="13" customFormat="1">
      <c r="A152" s="13"/>
      <c r="B152" s="220"/>
      <c r="C152" s="221"/>
      <c r="D152" s="222" t="s">
        <v>131</v>
      </c>
      <c r="E152" s="223" t="s">
        <v>28</v>
      </c>
      <c r="F152" s="224" t="s">
        <v>468</v>
      </c>
      <c r="G152" s="221"/>
      <c r="H152" s="223" t="s">
        <v>28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0" t="s">
        <v>131</v>
      </c>
      <c r="AU152" s="230" t="s">
        <v>86</v>
      </c>
      <c r="AV152" s="13" t="s">
        <v>84</v>
      </c>
      <c r="AW152" s="13" t="s">
        <v>37</v>
      </c>
      <c r="AX152" s="13" t="s">
        <v>76</v>
      </c>
      <c r="AY152" s="230" t="s">
        <v>123</v>
      </c>
    </row>
    <row r="153" s="14" customFormat="1">
      <c r="A153" s="14"/>
      <c r="B153" s="231"/>
      <c r="C153" s="232"/>
      <c r="D153" s="222" t="s">
        <v>131</v>
      </c>
      <c r="E153" s="233" t="s">
        <v>28</v>
      </c>
      <c r="F153" s="234" t="s">
        <v>84</v>
      </c>
      <c r="G153" s="232"/>
      <c r="H153" s="235">
        <v>1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1" t="s">
        <v>131</v>
      </c>
      <c r="AU153" s="241" t="s">
        <v>86</v>
      </c>
      <c r="AV153" s="14" t="s">
        <v>86</v>
      </c>
      <c r="AW153" s="14" t="s">
        <v>37</v>
      </c>
      <c r="AX153" s="14" t="s">
        <v>84</v>
      </c>
      <c r="AY153" s="241" t="s">
        <v>123</v>
      </c>
    </row>
    <row r="154" s="2" customFormat="1" ht="62.7" customHeight="1">
      <c r="A154" s="38"/>
      <c r="B154" s="39"/>
      <c r="C154" s="206" t="s">
        <v>255</v>
      </c>
      <c r="D154" s="206" t="s">
        <v>125</v>
      </c>
      <c r="E154" s="207" t="s">
        <v>469</v>
      </c>
      <c r="F154" s="208" t="s">
        <v>470</v>
      </c>
      <c r="G154" s="209" t="s">
        <v>217</v>
      </c>
      <c r="H154" s="210">
        <v>1</v>
      </c>
      <c r="I154" s="211"/>
      <c r="J154" s="212">
        <f>ROUND(I154*H154,2)</f>
        <v>0</v>
      </c>
      <c r="K154" s="213"/>
      <c r="L154" s="44"/>
      <c r="M154" s="214" t="s">
        <v>28</v>
      </c>
      <c r="N154" s="215" t="s">
        <v>49</v>
      </c>
      <c r="O154" s="85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8" t="s">
        <v>405</v>
      </c>
      <c r="AT154" s="218" t="s">
        <v>125</v>
      </c>
      <c r="AU154" s="218" t="s">
        <v>86</v>
      </c>
      <c r="AY154" s="17" t="s">
        <v>123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7" t="s">
        <v>129</v>
      </c>
      <c r="BK154" s="219">
        <f>ROUND(I154*H154,2)</f>
        <v>0</v>
      </c>
      <c r="BL154" s="17" t="s">
        <v>405</v>
      </c>
      <c r="BM154" s="218" t="s">
        <v>471</v>
      </c>
    </row>
    <row r="155" s="13" customFormat="1">
      <c r="A155" s="13"/>
      <c r="B155" s="220"/>
      <c r="C155" s="221"/>
      <c r="D155" s="222" t="s">
        <v>131</v>
      </c>
      <c r="E155" s="223" t="s">
        <v>28</v>
      </c>
      <c r="F155" s="224" t="s">
        <v>433</v>
      </c>
      <c r="G155" s="221"/>
      <c r="H155" s="223" t="s">
        <v>28</v>
      </c>
      <c r="I155" s="225"/>
      <c r="J155" s="221"/>
      <c r="K155" s="221"/>
      <c r="L155" s="226"/>
      <c r="M155" s="227"/>
      <c r="N155" s="228"/>
      <c r="O155" s="228"/>
      <c r="P155" s="228"/>
      <c r="Q155" s="228"/>
      <c r="R155" s="228"/>
      <c r="S155" s="228"/>
      <c r="T155" s="22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0" t="s">
        <v>131</v>
      </c>
      <c r="AU155" s="230" t="s">
        <v>86</v>
      </c>
      <c r="AV155" s="13" t="s">
        <v>84</v>
      </c>
      <c r="AW155" s="13" t="s">
        <v>37</v>
      </c>
      <c r="AX155" s="13" t="s">
        <v>76</v>
      </c>
      <c r="AY155" s="230" t="s">
        <v>123</v>
      </c>
    </row>
    <row r="156" s="13" customFormat="1">
      <c r="A156" s="13"/>
      <c r="B156" s="220"/>
      <c r="C156" s="221"/>
      <c r="D156" s="222" t="s">
        <v>131</v>
      </c>
      <c r="E156" s="223" t="s">
        <v>28</v>
      </c>
      <c r="F156" s="224" t="s">
        <v>472</v>
      </c>
      <c r="G156" s="221"/>
      <c r="H156" s="223" t="s">
        <v>28</v>
      </c>
      <c r="I156" s="225"/>
      <c r="J156" s="221"/>
      <c r="K156" s="221"/>
      <c r="L156" s="226"/>
      <c r="M156" s="227"/>
      <c r="N156" s="228"/>
      <c r="O156" s="228"/>
      <c r="P156" s="228"/>
      <c r="Q156" s="228"/>
      <c r="R156" s="228"/>
      <c r="S156" s="228"/>
      <c r="T156" s="22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0" t="s">
        <v>131</v>
      </c>
      <c r="AU156" s="230" t="s">
        <v>86</v>
      </c>
      <c r="AV156" s="13" t="s">
        <v>84</v>
      </c>
      <c r="AW156" s="13" t="s">
        <v>37</v>
      </c>
      <c r="AX156" s="13" t="s">
        <v>76</v>
      </c>
      <c r="AY156" s="230" t="s">
        <v>123</v>
      </c>
    </row>
    <row r="157" s="14" customFormat="1">
      <c r="A157" s="14"/>
      <c r="B157" s="231"/>
      <c r="C157" s="232"/>
      <c r="D157" s="222" t="s">
        <v>131</v>
      </c>
      <c r="E157" s="233" t="s">
        <v>28</v>
      </c>
      <c r="F157" s="234" t="s">
        <v>84</v>
      </c>
      <c r="G157" s="232"/>
      <c r="H157" s="235">
        <v>1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1" t="s">
        <v>131</v>
      </c>
      <c r="AU157" s="241" t="s">
        <v>86</v>
      </c>
      <c r="AV157" s="14" t="s">
        <v>86</v>
      </c>
      <c r="AW157" s="14" t="s">
        <v>37</v>
      </c>
      <c r="AX157" s="14" t="s">
        <v>84</v>
      </c>
      <c r="AY157" s="241" t="s">
        <v>123</v>
      </c>
    </row>
    <row r="158" s="2" customFormat="1" ht="33" customHeight="1">
      <c r="A158" s="38"/>
      <c r="B158" s="39"/>
      <c r="C158" s="206" t="s">
        <v>473</v>
      </c>
      <c r="D158" s="206" t="s">
        <v>125</v>
      </c>
      <c r="E158" s="207" t="s">
        <v>474</v>
      </c>
      <c r="F158" s="208" t="s">
        <v>475</v>
      </c>
      <c r="G158" s="209" t="s">
        <v>217</v>
      </c>
      <c r="H158" s="210">
        <v>1</v>
      </c>
      <c r="I158" s="211"/>
      <c r="J158" s="212">
        <f>ROUND(I158*H158,2)</f>
        <v>0</v>
      </c>
      <c r="K158" s="213"/>
      <c r="L158" s="44"/>
      <c r="M158" s="214" t="s">
        <v>28</v>
      </c>
      <c r="N158" s="215" t="s">
        <v>49</v>
      </c>
      <c r="O158" s="85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8" t="s">
        <v>405</v>
      </c>
      <c r="AT158" s="218" t="s">
        <v>125</v>
      </c>
      <c r="AU158" s="218" t="s">
        <v>86</v>
      </c>
      <c r="AY158" s="17" t="s">
        <v>123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7" t="s">
        <v>129</v>
      </c>
      <c r="BK158" s="219">
        <f>ROUND(I158*H158,2)</f>
        <v>0</v>
      </c>
      <c r="BL158" s="17" t="s">
        <v>405</v>
      </c>
      <c r="BM158" s="218" t="s">
        <v>476</v>
      </c>
    </row>
    <row r="159" s="13" customFormat="1">
      <c r="A159" s="13"/>
      <c r="B159" s="220"/>
      <c r="C159" s="221"/>
      <c r="D159" s="222" t="s">
        <v>131</v>
      </c>
      <c r="E159" s="223" t="s">
        <v>28</v>
      </c>
      <c r="F159" s="224" t="s">
        <v>477</v>
      </c>
      <c r="G159" s="221"/>
      <c r="H159" s="223" t="s">
        <v>28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0" t="s">
        <v>131</v>
      </c>
      <c r="AU159" s="230" t="s">
        <v>86</v>
      </c>
      <c r="AV159" s="13" t="s">
        <v>84</v>
      </c>
      <c r="AW159" s="13" t="s">
        <v>37</v>
      </c>
      <c r="AX159" s="13" t="s">
        <v>76</v>
      </c>
      <c r="AY159" s="230" t="s">
        <v>123</v>
      </c>
    </row>
    <row r="160" s="14" customFormat="1">
      <c r="A160" s="14"/>
      <c r="B160" s="231"/>
      <c r="C160" s="232"/>
      <c r="D160" s="222" t="s">
        <v>131</v>
      </c>
      <c r="E160" s="233" t="s">
        <v>28</v>
      </c>
      <c r="F160" s="234" t="s">
        <v>84</v>
      </c>
      <c r="G160" s="232"/>
      <c r="H160" s="235">
        <v>1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1" t="s">
        <v>131</v>
      </c>
      <c r="AU160" s="241" t="s">
        <v>86</v>
      </c>
      <c r="AV160" s="14" t="s">
        <v>86</v>
      </c>
      <c r="AW160" s="14" t="s">
        <v>37</v>
      </c>
      <c r="AX160" s="14" t="s">
        <v>84</v>
      </c>
      <c r="AY160" s="241" t="s">
        <v>123</v>
      </c>
    </row>
    <row r="161" s="2" customFormat="1" ht="33" customHeight="1">
      <c r="A161" s="38"/>
      <c r="B161" s="39"/>
      <c r="C161" s="206" t="s">
        <v>478</v>
      </c>
      <c r="D161" s="206" t="s">
        <v>125</v>
      </c>
      <c r="E161" s="207" t="s">
        <v>479</v>
      </c>
      <c r="F161" s="208" t="s">
        <v>480</v>
      </c>
      <c r="G161" s="209" t="s">
        <v>217</v>
      </c>
      <c r="H161" s="210">
        <v>1</v>
      </c>
      <c r="I161" s="211"/>
      <c r="J161" s="212">
        <f>ROUND(I161*H161,2)</f>
        <v>0</v>
      </c>
      <c r="K161" s="213"/>
      <c r="L161" s="44"/>
      <c r="M161" s="214" t="s">
        <v>28</v>
      </c>
      <c r="N161" s="215" t="s">
        <v>49</v>
      </c>
      <c r="O161" s="85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8" t="s">
        <v>405</v>
      </c>
      <c r="AT161" s="218" t="s">
        <v>125</v>
      </c>
      <c r="AU161" s="218" t="s">
        <v>86</v>
      </c>
      <c r="AY161" s="17" t="s">
        <v>123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7" t="s">
        <v>129</v>
      </c>
      <c r="BK161" s="219">
        <f>ROUND(I161*H161,2)</f>
        <v>0</v>
      </c>
      <c r="BL161" s="17" t="s">
        <v>405</v>
      </c>
      <c r="BM161" s="218" t="s">
        <v>481</v>
      </c>
    </row>
    <row r="162" s="2" customFormat="1" ht="16.5" customHeight="1">
      <c r="A162" s="38"/>
      <c r="B162" s="39"/>
      <c r="C162" s="206" t="s">
        <v>482</v>
      </c>
      <c r="D162" s="206" t="s">
        <v>125</v>
      </c>
      <c r="E162" s="207" t="s">
        <v>483</v>
      </c>
      <c r="F162" s="208" t="s">
        <v>484</v>
      </c>
      <c r="G162" s="209" t="s">
        <v>217</v>
      </c>
      <c r="H162" s="210">
        <v>1</v>
      </c>
      <c r="I162" s="211"/>
      <c r="J162" s="212">
        <f>ROUND(I162*H162,2)</f>
        <v>0</v>
      </c>
      <c r="K162" s="213"/>
      <c r="L162" s="44"/>
      <c r="M162" s="214" t="s">
        <v>28</v>
      </c>
      <c r="N162" s="215" t="s">
        <v>49</v>
      </c>
      <c r="O162" s="85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8" t="s">
        <v>405</v>
      </c>
      <c r="AT162" s="218" t="s">
        <v>125</v>
      </c>
      <c r="AU162" s="218" t="s">
        <v>86</v>
      </c>
      <c r="AY162" s="17" t="s">
        <v>123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7" t="s">
        <v>129</v>
      </c>
      <c r="BK162" s="219">
        <f>ROUND(I162*H162,2)</f>
        <v>0</v>
      </c>
      <c r="BL162" s="17" t="s">
        <v>405</v>
      </c>
      <c r="BM162" s="218" t="s">
        <v>485</v>
      </c>
    </row>
    <row r="163" s="14" customFormat="1">
      <c r="A163" s="14"/>
      <c r="B163" s="231"/>
      <c r="C163" s="232"/>
      <c r="D163" s="222" t="s">
        <v>131</v>
      </c>
      <c r="E163" s="233" t="s">
        <v>28</v>
      </c>
      <c r="F163" s="234" t="s">
        <v>84</v>
      </c>
      <c r="G163" s="232"/>
      <c r="H163" s="235">
        <v>1</v>
      </c>
      <c r="I163" s="236"/>
      <c r="J163" s="232"/>
      <c r="K163" s="232"/>
      <c r="L163" s="237"/>
      <c r="M163" s="274"/>
      <c r="N163" s="275"/>
      <c r="O163" s="275"/>
      <c r="P163" s="275"/>
      <c r="Q163" s="275"/>
      <c r="R163" s="275"/>
      <c r="S163" s="275"/>
      <c r="T163" s="27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1" t="s">
        <v>131</v>
      </c>
      <c r="AU163" s="241" t="s">
        <v>86</v>
      </c>
      <c r="AV163" s="14" t="s">
        <v>86</v>
      </c>
      <c r="AW163" s="14" t="s">
        <v>37</v>
      </c>
      <c r="AX163" s="14" t="s">
        <v>84</v>
      </c>
      <c r="AY163" s="241" t="s">
        <v>123</v>
      </c>
    </row>
    <row r="164" s="2" customFormat="1" ht="6.96" customHeight="1">
      <c r="A164" s="38"/>
      <c r="B164" s="60"/>
      <c r="C164" s="61"/>
      <c r="D164" s="61"/>
      <c r="E164" s="61"/>
      <c r="F164" s="61"/>
      <c r="G164" s="61"/>
      <c r="H164" s="61"/>
      <c r="I164" s="61"/>
      <c r="J164" s="61"/>
      <c r="K164" s="61"/>
      <c r="L164" s="44"/>
      <c r="M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</row>
  </sheetData>
  <sheetProtection sheet="1" autoFilter="0" formatColumns="0" formatRows="0" objects="1" scenarios="1" spinCount="100000" saltValue="NMv2h44+RmqtjtEZnJ4unKg3SJRLcYNoHocMTtZWTRfMTMn15/f/0myYeB/Vvad1nMx56rXvr3T2y84lsHPa2w==" hashValue="zCqRcgyzIlGVYJ02DU0nkPByImoJbbnTIy3Ro5Tw5sCDk6YAGz1vJWBsz1IrQtnItAtc0hBkOQ6KKOiRWyyAfw==" algorithmName="SHA-512" password="CC35"/>
  <autoFilter ref="C83:K16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Marcel Chmelík</dc:creator>
  <cp:lastModifiedBy>Marcel Chmelík</cp:lastModifiedBy>
  <dcterms:created xsi:type="dcterms:W3CDTF">2025-07-02T06:54:00Z</dcterms:created>
  <dcterms:modified xsi:type="dcterms:W3CDTF">2025-07-02T06:54:06Z</dcterms:modified>
</cp:coreProperties>
</file>